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92.168.6.214\西方商工会\103.越 路 益 巳\2⃣国・県市の給付制度　申請関係ファイル（R2年度～）\❸ R4.1～R4.10迄（事業復活支援金・市補助金関係）\❷-1（県）栃木県中小企業者物価高騰対策支援金\６．個別会員 申請データ（チェックシート・給付額計算・売上台帳）\１．様式関係（申請書類１～４、入力判定表、よくある質問抜粋）\"/>
    </mc:Choice>
  </mc:AlternateContent>
  <xr:revisionPtr revIDLastSave="0" documentId="13_ncr:1_{83A3D5D8-761C-424B-869C-B4C88B4BD32B}" xr6:coauthVersionLast="47" xr6:coauthVersionMax="47" xr10:uidLastSave="{00000000-0000-0000-0000-000000000000}"/>
  <bookViews>
    <workbookView xWindow="-120" yWindow="-120" windowWidth="20730" windowHeight="11160" tabRatio="862" activeTab="2" xr2:uid="{00000000-000D-0000-FFFF-FFFF00000000}"/>
  </bookViews>
  <sheets>
    <sheet name="シート構成と入力説明" sheetId="47" r:id="rId1"/>
    <sheet name="(1)エネルギー価格等入力" sheetId="44" r:id="rId2"/>
    <sheet name="(2)売上高入力" sheetId="34" r:id="rId3"/>
    <sheet name="(3)付加価値額入力" sheetId="52" r:id="rId4"/>
  </sheets>
  <definedNames>
    <definedName name="_xlnm.Print_Area" localSheetId="1">'(1)エネルギー価格等入力'!$I$1:$T$40</definedName>
    <definedName name="_xlnm.Print_Area" localSheetId="2">'(2)売上高入力'!$I$1:$S$36</definedName>
    <definedName name="_xlnm.Print_Area" localSheetId="3">'(3)付加価値額入力'!$I$1:$U$117</definedName>
    <definedName name="_xlnm.Print_Area" localSheetId="0">シート構成と入力説明!$A$2:$G$30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52" l="1"/>
  <c r="AB8" i="52"/>
  <c r="AB7" i="52"/>
  <c r="AB6" i="52"/>
  <c r="AB5" i="52"/>
  <c r="CX40" i="34"/>
  <c r="S1" i="52"/>
  <c r="Q1" i="34"/>
  <c r="W1" i="52"/>
  <c r="V1" i="34"/>
  <c r="V1" i="44"/>
  <c r="W5" i="52"/>
  <c r="AB9" i="52" l="1"/>
  <c r="O403" i="34"/>
  <c r="O402" i="34"/>
  <c r="O401" i="34"/>
  <c r="O400" i="34"/>
  <c r="O399" i="34"/>
  <c r="O398" i="34"/>
  <c r="O397" i="34"/>
  <c r="O396" i="34"/>
  <c r="O395" i="34"/>
  <c r="O394" i="34"/>
  <c r="O393" i="34"/>
  <c r="O392" i="34"/>
  <c r="O391" i="34"/>
  <c r="O390" i="34"/>
  <c r="O389" i="34"/>
  <c r="O388" i="34"/>
  <c r="O387" i="34"/>
  <c r="O386" i="34"/>
  <c r="O385" i="34"/>
  <c r="O384" i="34"/>
  <c r="O383" i="34"/>
  <c r="O382" i="34"/>
  <c r="O381" i="34"/>
  <c r="O380" i="34"/>
  <c r="O379" i="34"/>
  <c r="O378" i="34"/>
  <c r="O377" i="34"/>
  <c r="O376" i="34"/>
  <c r="O375" i="34"/>
  <c r="O374" i="34"/>
  <c r="O373" i="34"/>
  <c r="O372" i="34"/>
  <c r="O371" i="34"/>
  <c r="O370" i="34"/>
  <c r="O369" i="34"/>
  <c r="O368" i="34"/>
  <c r="O367" i="34"/>
  <c r="O366" i="34"/>
  <c r="O365" i="34"/>
  <c r="O364" i="34"/>
  <c r="O363" i="34"/>
  <c r="O362" i="34"/>
  <c r="O361" i="34"/>
  <c r="O360" i="34"/>
  <c r="O359" i="34"/>
  <c r="O358" i="34"/>
  <c r="O357" i="34"/>
  <c r="O356" i="34"/>
  <c r="O355" i="34"/>
  <c r="O354" i="34"/>
  <c r="O353" i="34"/>
  <c r="O352" i="34"/>
  <c r="O351" i="34"/>
  <c r="O350" i="34"/>
  <c r="O349" i="34"/>
  <c r="O348" i="34"/>
  <c r="O347" i="34"/>
  <c r="O346" i="34"/>
  <c r="O345" i="34"/>
  <c r="O344" i="34"/>
  <c r="O343" i="34"/>
  <c r="O342" i="34"/>
  <c r="O341" i="34"/>
  <c r="O340" i="34"/>
  <c r="O339" i="34"/>
  <c r="O338" i="34"/>
  <c r="O337" i="34"/>
  <c r="O336" i="34"/>
  <c r="O335" i="34"/>
  <c r="O334" i="34"/>
  <c r="O333" i="34"/>
  <c r="O332" i="34"/>
  <c r="O331" i="34"/>
  <c r="O330" i="34"/>
  <c r="O329" i="34"/>
  <c r="O328" i="34"/>
  <c r="O327" i="34"/>
  <c r="O326" i="34"/>
  <c r="O325" i="34"/>
  <c r="O324" i="34"/>
  <c r="O323" i="34"/>
  <c r="O322" i="34"/>
  <c r="O321" i="34"/>
  <c r="O320" i="34"/>
  <c r="Z15" i="34" l="1"/>
  <c r="Z22" i="34" s="1"/>
  <c r="Z16" i="34"/>
  <c r="Z23" i="34" s="1"/>
  <c r="DA37" i="34"/>
  <c r="DA35" i="34"/>
  <c r="DA36" i="34"/>
  <c r="W7" i="52" l="1"/>
  <c r="W11" i="52"/>
  <c r="W15" i="52"/>
  <c r="W19" i="52"/>
  <c r="W42" i="52"/>
  <c r="AB14" i="34" l="1"/>
  <c r="W18" i="52"/>
  <c r="W17" i="52"/>
  <c r="W14" i="52"/>
  <c r="W13" i="52"/>
  <c r="W10" i="52"/>
  <c r="W9" i="52"/>
  <c r="W6" i="52"/>
  <c r="W79" i="52"/>
  <c r="W109" i="52"/>
  <c r="W108" i="52"/>
  <c r="W107" i="52"/>
  <c r="U106" i="52"/>
  <c r="T106" i="52"/>
  <c r="S106" i="52"/>
  <c r="R106" i="52"/>
  <c r="R110" i="52" s="1"/>
  <c r="R117" i="52" s="1"/>
  <c r="Q106" i="52"/>
  <c r="Q110" i="52" s="1"/>
  <c r="Q117" i="52" s="1"/>
  <c r="P106" i="52"/>
  <c r="O106" i="52"/>
  <c r="N106" i="52"/>
  <c r="M106" i="52"/>
  <c r="M110" i="52" s="1"/>
  <c r="M117" i="52" s="1"/>
  <c r="W105" i="52"/>
  <c r="W104" i="52"/>
  <c r="W103" i="52"/>
  <c r="W101" i="52"/>
  <c r="W100" i="52"/>
  <c r="W99" i="52"/>
  <c r="U98" i="52"/>
  <c r="T98" i="52"/>
  <c r="S98" i="52"/>
  <c r="R98" i="52"/>
  <c r="R102" i="52" s="1"/>
  <c r="R116" i="52" s="1"/>
  <c r="Q98" i="52"/>
  <c r="Q102" i="52" s="1"/>
  <c r="Q116" i="52" s="1"/>
  <c r="P98" i="52"/>
  <c r="O98" i="52"/>
  <c r="N98" i="52"/>
  <c r="M98" i="52"/>
  <c r="W97" i="52"/>
  <c r="W96" i="52"/>
  <c r="W95" i="52"/>
  <c r="W93" i="52"/>
  <c r="W92" i="52"/>
  <c r="W91" i="52"/>
  <c r="U90" i="52"/>
  <c r="T90" i="52"/>
  <c r="S90" i="52"/>
  <c r="R90" i="52"/>
  <c r="R94" i="52" s="1"/>
  <c r="R115" i="52" s="1"/>
  <c r="Q90" i="52"/>
  <c r="Q94" i="52" s="1"/>
  <c r="Q115" i="52" s="1"/>
  <c r="P90" i="52"/>
  <c r="O90" i="52"/>
  <c r="N90" i="52"/>
  <c r="M90" i="52"/>
  <c r="W89" i="52"/>
  <c r="W88" i="52"/>
  <c r="W87" i="52"/>
  <c r="W85" i="52"/>
  <c r="W84" i="52"/>
  <c r="W83" i="52"/>
  <c r="U82" i="52"/>
  <c r="U86" i="52" s="1"/>
  <c r="U114" i="52" s="1"/>
  <c r="T82" i="52"/>
  <c r="T86" i="52" s="1"/>
  <c r="T114" i="52" s="1"/>
  <c r="S82" i="52"/>
  <c r="S86" i="52" s="1"/>
  <c r="S114" i="52" s="1"/>
  <c r="R82" i="52"/>
  <c r="R86" i="52" s="1"/>
  <c r="R114" i="52" s="1"/>
  <c r="Q82" i="52"/>
  <c r="Q86" i="52" s="1"/>
  <c r="Q114" i="52" s="1"/>
  <c r="P82" i="52"/>
  <c r="P86" i="52" s="1"/>
  <c r="P114" i="52" s="1"/>
  <c r="O82" i="52"/>
  <c r="O86" i="52" s="1"/>
  <c r="O114" i="52" s="1"/>
  <c r="N82" i="52"/>
  <c r="N86" i="52" s="1"/>
  <c r="N114" i="52" s="1"/>
  <c r="M82" i="52"/>
  <c r="W81" i="52"/>
  <c r="W80" i="52"/>
  <c r="M47" i="52"/>
  <c r="M51" i="52" s="1"/>
  <c r="M72" i="52" s="1"/>
  <c r="W58" i="52"/>
  <c r="W57" i="52"/>
  <c r="W56" i="52"/>
  <c r="W54" i="52"/>
  <c r="W53" i="52"/>
  <c r="W52" i="52"/>
  <c r="W50" i="52"/>
  <c r="W49" i="52"/>
  <c r="W48" i="52"/>
  <c r="W46" i="52"/>
  <c r="W45" i="52"/>
  <c r="W44" i="52"/>
  <c r="W41" i="52"/>
  <c r="U47" i="52"/>
  <c r="U51" i="52" s="1"/>
  <c r="T47" i="52"/>
  <c r="T51" i="52" s="1"/>
  <c r="S47" i="52"/>
  <c r="S51" i="52" s="1"/>
  <c r="R47" i="52"/>
  <c r="R51" i="52" s="1"/>
  <c r="Q47" i="52"/>
  <c r="Q51" i="52" s="1"/>
  <c r="P47" i="52"/>
  <c r="P51" i="52" s="1"/>
  <c r="O47" i="52"/>
  <c r="O51" i="52" s="1"/>
  <c r="N47" i="52"/>
  <c r="N51" i="52" s="1"/>
  <c r="W36" i="52"/>
  <c r="M55" i="52"/>
  <c r="M59" i="52" s="1"/>
  <c r="M73" i="52" s="1"/>
  <c r="N55" i="52"/>
  <c r="N59" i="52" s="1"/>
  <c r="O55" i="52"/>
  <c r="O59" i="52" s="1"/>
  <c r="P55" i="52"/>
  <c r="P59" i="52" s="1"/>
  <c r="Q55" i="52"/>
  <c r="Q59" i="52" s="1"/>
  <c r="R55" i="52"/>
  <c r="R59" i="52" s="1"/>
  <c r="S55" i="52"/>
  <c r="S59" i="52" s="1"/>
  <c r="T55" i="52"/>
  <c r="T59" i="52" s="1"/>
  <c r="U55" i="52"/>
  <c r="U59" i="52" s="1"/>
  <c r="W40" i="52"/>
  <c r="W38" i="52"/>
  <c r="W37" i="52"/>
  <c r="M63" i="52"/>
  <c r="M67" i="52" s="1"/>
  <c r="M74" i="52" s="1"/>
  <c r="U63" i="52"/>
  <c r="U67" i="52" s="1"/>
  <c r="T63" i="52"/>
  <c r="T67" i="52" s="1"/>
  <c r="S63" i="52"/>
  <c r="S67" i="52" s="1"/>
  <c r="R63" i="52"/>
  <c r="R67" i="52" s="1"/>
  <c r="Q63" i="52"/>
  <c r="Q67" i="52" s="1"/>
  <c r="P63" i="52"/>
  <c r="P67" i="52" s="1"/>
  <c r="O63" i="52"/>
  <c r="O67" i="52" s="1"/>
  <c r="N63" i="52"/>
  <c r="N67" i="52" s="1"/>
  <c r="W62" i="52"/>
  <c r="W61" i="52"/>
  <c r="W60" i="52"/>
  <c r="U39" i="52"/>
  <c r="U43" i="52" s="1"/>
  <c r="O39" i="52"/>
  <c r="O43" i="52" s="1"/>
  <c r="P39" i="52"/>
  <c r="P43" i="52" s="1"/>
  <c r="Q39" i="52"/>
  <c r="Q43" i="52" s="1"/>
  <c r="R39" i="52"/>
  <c r="R43" i="52" s="1"/>
  <c r="S39" i="52"/>
  <c r="S43" i="52" s="1"/>
  <c r="T39" i="52"/>
  <c r="T43" i="52" s="1"/>
  <c r="N39" i="52"/>
  <c r="N43" i="52" s="1"/>
  <c r="M39" i="52"/>
  <c r="M43" i="52" s="1"/>
  <c r="M71" i="52" s="1"/>
  <c r="N94" i="52" l="1"/>
  <c r="N115" i="52" s="1"/>
  <c r="M102" i="52"/>
  <c r="M116" i="52" s="1"/>
  <c r="U102" i="52"/>
  <c r="U116" i="52" s="1"/>
  <c r="P110" i="52"/>
  <c r="P117" i="52" s="1"/>
  <c r="T110" i="52"/>
  <c r="T117" i="52" s="1"/>
  <c r="S94" i="52"/>
  <c r="S115" i="52" s="1"/>
  <c r="U110" i="52"/>
  <c r="U117" i="52" s="1"/>
  <c r="O94" i="52"/>
  <c r="O115" i="52" s="1"/>
  <c r="N102" i="52"/>
  <c r="N116" i="52" s="1"/>
  <c r="M86" i="52"/>
  <c r="M114" i="52" s="1"/>
  <c r="P94" i="52"/>
  <c r="P115" i="52" s="1"/>
  <c r="T94" i="52"/>
  <c r="T115" i="52" s="1"/>
  <c r="O102" i="52"/>
  <c r="O116" i="52" s="1"/>
  <c r="S102" i="52"/>
  <c r="S116" i="52" s="1"/>
  <c r="N110" i="52"/>
  <c r="N117" i="52" s="1"/>
  <c r="M94" i="52"/>
  <c r="M115" i="52" s="1"/>
  <c r="U94" i="52"/>
  <c r="U115" i="52" s="1"/>
  <c r="P102" i="52"/>
  <c r="P116" i="52" s="1"/>
  <c r="T102" i="52"/>
  <c r="T116" i="52" s="1"/>
  <c r="O110" i="52"/>
  <c r="O117" i="52" s="1"/>
  <c r="S110" i="52"/>
  <c r="S117" i="52" s="1"/>
  <c r="N71" i="52"/>
  <c r="U74" i="52"/>
  <c r="T74" i="52"/>
  <c r="S74" i="52"/>
  <c r="R74" i="52"/>
  <c r="Q74" i="52"/>
  <c r="P74" i="52"/>
  <c r="O74" i="52"/>
  <c r="N74" i="52"/>
  <c r="W66" i="52"/>
  <c r="W65" i="52"/>
  <c r="W64" i="52"/>
  <c r="U73" i="52"/>
  <c r="T73" i="52"/>
  <c r="S73" i="52"/>
  <c r="R73" i="52"/>
  <c r="Q73" i="52"/>
  <c r="P73" i="52"/>
  <c r="O73" i="52"/>
  <c r="N73" i="52"/>
  <c r="U72" i="52"/>
  <c r="T72" i="52"/>
  <c r="S72" i="52"/>
  <c r="R72" i="52"/>
  <c r="Q72" i="52"/>
  <c r="P72" i="52"/>
  <c r="O72" i="52"/>
  <c r="N72" i="52"/>
  <c r="U71" i="52"/>
  <c r="T71" i="52"/>
  <c r="S71" i="52"/>
  <c r="R71" i="52"/>
  <c r="Q71" i="52"/>
  <c r="P71" i="52"/>
  <c r="O71" i="52"/>
  <c r="V5" i="44"/>
  <c r="M20" i="52"/>
  <c r="M30" i="52" s="1"/>
  <c r="U20" i="52"/>
  <c r="U30" i="52" s="1"/>
  <c r="T20" i="52"/>
  <c r="T30" i="52" s="1"/>
  <c r="S20" i="52"/>
  <c r="S30" i="52" s="1"/>
  <c r="R20" i="52"/>
  <c r="R30" i="52" s="1"/>
  <c r="Q20" i="52"/>
  <c r="Q30" i="52" s="1"/>
  <c r="P20" i="52"/>
  <c r="P30" i="52" s="1"/>
  <c r="O20" i="52"/>
  <c r="O30" i="52" s="1"/>
  <c r="N20" i="52"/>
  <c r="N30" i="52" s="1"/>
  <c r="O8" i="52"/>
  <c r="O27" i="52" s="1"/>
  <c r="U16" i="52"/>
  <c r="U29" i="52" s="1"/>
  <c r="T16" i="52"/>
  <c r="T29" i="52" s="1"/>
  <c r="S16" i="52"/>
  <c r="S29" i="52" s="1"/>
  <c r="R16" i="52"/>
  <c r="R29" i="52" s="1"/>
  <c r="Q16" i="52"/>
  <c r="Q29" i="52" s="1"/>
  <c r="P16" i="52"/>
  <c r="P29" i="52" s="1"/>
  <c r="O16" i="52"/>
  <c r="O29" i="52" s="1"/>
  <c r="N16" i="52"/>
  <c r="N29" i="52" s="1"/>
  <c r="M16" i="52"/>
  <c r="M29" i="52" s="1"/>
  <c r="U12" i="52"/>
  <c r="U28" i="52" s="1"/>
  <c r="T12" i="52"/>
  <c r="T28" i="52" s="1"/>
  <c r="S12" i="52"/>
  <c r="S28" i="52" s="1"/>
  <c r="R12" i="52"/>
  <c r="R28" i="52" s="1"/>
  <c r="Q12" i="52"/>
  <c r="Q28" i="52" s="1"/>
  <c r="P12" i="52"/>
  <c r="P28" i="52" s="1"/>
  <c r="O12" i="52"/>
  <c r="O28" i="52" s="1"/>
  <c r="N12" i="52"/>
  <c r="N28" i="52" s="1"/>
  <c r="M12" i="52"/>
  <c r="M28" i="52" s="1"/>
  <c r="U8" i="52"/>
  <c r="U27" i="52" s="1"/>
  <c r="T8" i="52"/>
  <c r="T27" i="52" s="1"/>
  <c r="S8" i="52"/>
  <c r="S27" i="52" s="1"/>
  <c r="R8" i="52"/>
  <c r="R27" i="52" s="1"/>
  <c r="Q8" i="52"/>
  <c r="Q27" i="52" s="1"/>
  <c r="P8" i="52"/>
  <c r="P27" i="52" s="1"/>
  <c r="N8" i="52"/>
  <c r="N27" i="52" s="1"/>
  <c r="M8" i="52"/>
  <c r="M27" i="52" s="1"/>
  <c r="V14" i="34" l="1"/>
  <c r="V21" i="34" s="1"/>
  <c r="CH14" i="34"/>
  <c r="CE14" i="34"/>
  <c r="BY14" i="34"/>
  <c r="BV14" i="34"/>
  <c r="BU14" i="34"/>
  <c r="BR14" i="34"/>
  <c r="BQ14" i="34"/>
  <c r="BK14" i="34"/>
  <c r="BH14" i="34"/>
  <c r="BG14" i="34"/>
  <c r="BD14" i="34"/>
  <c r="BC14" i="34"/>
  <c r="BB14" i="34"/>
  <c r="AY14" i="34"/>
  <c r="AX14" i="34"/>
  <c r="AW14" i="34"/>
  <c r="AQ14" i="34"/>
  <c r="AN14" i="34"/>
  <c r="AM14" i="34"/>
  <c r="AJ14" i="34"/>
  <c r="AJ21" i="34" s="1"/>
  <c r="AI14" i="34"/>
  <c r="AH14" i="34"/>
  <c r="AE14" i="34"/>
  <c r="AD14" i="34"/>
  <c r="AC14" i="34"/>
  <c r="Y14" i="34" l="1"/>
  <c r="Y21" i="34" s="1"/>
  <c r="BD21" i="34"/>
  <c r="AZ55" i="34" s="1"/>
  <c r="M89" i="34"/>
  <c r="AF55" i="34"/>
  <c r="R55" i="34"/>
  <c r="M75" i="34"/>
  <c r="AE21" i="34"/>
  <c r="BK21" i="34"/>
  <c r="AM21" i="34"/>
  <c r="BC21" i="34"/>
  <c r="AB21" i="34"/>
  <c r="AN21" i="34"/>
  <c r="BH21" i="34"/>
  <c r="AC21" i="34"/>
  <c r="AW21" i="34"/>
  <c r="BQ21" i="34"/>
  <c r="BU21" i="34"/>
  <c r="BY21" i="34"/>
  <c r="AD21" i="34"/>
  <c r="AH21" i="34"/>
  <c r="AX21" i="34"/>
  <c r="BB21" i="34"/>
  <c r="BR21" i="34"/>
  <c r="BV21" i="34"/>
  <c r="CH21" i="34"/>
  <c r="AI21" i="34"/>
  <c r="AQ21" i="34"/>
  <c r="AY21" i="34"/>
  <c r="BG21" i="34"/>
  <c r="CE21" i="34"/>
  <c r="X14" i="34"/>
  <c r="X21" i="34" s="1"/>
  <c r="W14" i="34"/>
  <c r="W21" i="34" s="1"/>
  <c r="CR15" i="34"/>
  <c r="CS16" i="34"/>
  <c r="X15" i="34"/>
  <c r="Y15" i="34"/>
  <c r="AA15" i="34"/>
  <c r="AB15" i="34"/>
  <c r="AC15" i="34"/>
  <c r="AD15" i="34"/>
  <c r="AE15" i="34"/>
  <c r="AF15" i="34"/>
  <c r="AG15" i="34"/>
  <c r="AH15" i="34"/>
  <c r="AI15" i="34"/>
  <c r="AJ15" i="34"/>
  <c r="AK15" i="34"/>
  <c r="AL15" i="34"/>
  <c r="AM15" i="34"/>
  <c r="AN15" i="34"/>
  <c r="AO15" i="34"/>
  <c r="AP15" i="34"/>
  <c r="AQ15" i="34"/>
  <c r="AR15" i="34"/>
  <c r="AS15" i="34"/>
  <c r="AT15" i="34"/>
  <c r="AT22" i="34" s="1"/>
  <c r="AU15" i="34"/>
  <c r="AV15" i="34"/>
  <c r="AW15" i="34"/>
  <c r="AX15" i="34"/>
  <c r="AY15" i="34"/>
  <c r="AZ15" i="34"/>
  <c r="BA15" i="34"/>
  <c r="BA22" i="34" s="1"/>
  <c r="BB15" i="34"/>
  <c r="BC15" i="34"/>
  <c r="BD15" i="34"/>
  <c r="BD22" i="34" s="1"/>
  <c r="BE15" i="34"/>
  <c r="BF15" i="34"/>
  <c r="BF22" i="34" s="1"/>
  <c r="BG15" i="34"/>
  <c r="BH15" i="34"/>
  <c r="BI15" i="34"/>
  <c r="BJ15" i="34"/>
  <c r="BK15" i="34"/>
  <c r="BL15" i="34"/>
  <c r="BM15" i="34"/>
  <c r="BN15" i="34"/>
  <c r="BO15" i="34"/>
  <c r="BP15" i="34"/>
  <c r="BQ15" i="34"/>
  <c r="BR15" i="34"/>
  <c r="BS15" i="34"/>
  <c r="BT15" i="34"/>
  <c r="BU15" i="34"/>
  <c r="BV15" i="34"/>
  <c r="BW15" i="34"/>
  <c r="BX15" i="34"/>
  <c r="BY15" i="34"/>
  <c r="BZ15" i="34"/>
  <c r="CA15" i="34"/>
  <c r="CB15" i="34"/>
  <c r="CB22" i="34" s="1"/>
  <c r="CC15" i="34"/>
  <c r="CD15" i="34"/>
  <c r="CE15" i="34"/>
  <c r="CF15" i="34"/>
  <c r="CG15" i="34"/>
  <c r="CH15" i="34"/>
  <c r="CI15" i="34"/>
  <c r="CJ15" i="34"/>
  <c r="CK15" i="34"/>
  <c r="CL15" i="34"/>
  <c r="CM15" i="34"/>
  <c r="CN15" i="34"/>
  <c r="CO15" i="34"/>
  <c r="CP15" i="34"/>
  <c r="CQ15" i="34"/>
  <c r="CS15" i="34"/>
  <c r="CT15" i="34"/>
  <c r="X16" i="34"/>
  <c r="Y16" i="34"/>
  <c r="AA16" i="34"/>
  <c r="AB16" i="34"/>
  <c r="AC16" i="34"/>
  <c r="AD16" i="34"/>
  <c r="AE16" i="34"/>
  <c r="AF16" i="34"/>
  <c r="AG16" i="34"/>
  <c r="AH16" i="34"/>
  <c r="AI16" i="34"/>
  <c r="AJ16" i="34"/>
  <c r="AK16" i="34"/>
  <c r="AL16" i="34"/>
  <c r="AM16" i="34"/>
  <c r="AN16" i="34"/>
  <c r="AO16" i="34"/>
  <c r="AP16" i="34"/>
  <c r="AQ16" i="34"/>
  <c r="AR16" i="34"/>
  <c r="AS16" i="34"/>
  <c r="AT16" i="34"/>
  <c r="AU16" i="34"/>
  <c r="AV16" i="34"/>
  <c r="AW16" i="34"/>
  <c r="AX16" i="34"/>
  <c r="AY16" i="34"/>
  <c r="AZ16" i="34"/>
  <c r="BA16" i="34"/>
  <c r="BA23" i="34" s="1"/>
  <c r="BB16" i="34"/>
  <c r="BC16" i="34"/>
  <c r="BD16" i="34"/>
  <c r="BD23" i="34" s="1"/>
  <c r="BE16" i="34"/>
  <c r="BF16" i="34"/>
  <c r="BF23" i="34" s="1"/>
  <c r="BG16" i="34"/>
  <c r="BH16" i="34"/>
  <c r="BI16" i="34"/>
  <c r="BJ16" i="34"/>
  <c r="BK16" i="34"/>
  <c r="BL16" i="34"/>
  <c r="BM16" i="34"/>
  <c r="BN16" i="34"/>
  <c r="BO16" i="34"/>
  <c r="BP16" i="34"/>
  <c r="BQ16" i="34"/>
  <c r="BR16" i="34"/>
  <c r="BS16" i="34"/>
  <c r="BT16" i="34"/>
  <c r="BU16" i="34"/>
  <c r="BV16" i="34"/>
  <c r="BW16" i="34"/>
  <c r="BX16" i="34"/>
  <c r="BY16" i="34"/>
  <c r="BZ16" i="34"/>
  <c r="CA16" i="34"/>
  <c r="CB16" i="34"/>
  <c r="CB23" i="34" s="1"/>
  <c r="CC16" i="34"/>
  <c r="CD16" i="34"/>
  <c r="CE16" i="34"/>
  <c r="CF16" i="34"/>
  <c r="CG16" i="34"/>
  <c r="CH16" i="34"/>
  <c r="CI16" i="34"/>
  <c r="CJ16" i="34"/>
  <c r="CK16" i="34"/>
  <c r="CL16" i="34"/>
  <c r="CM16" i="34"/>
  <c r="CN16" i="34"/>
  <c r="CO16" i="34"/>
  <c r="CP16" i="34"/>
  <c r="CQ16" i="34"/>
  <c r="CR16" i="34"/>
  <c r="CT16" i="34"/>
  <c r="Z14" i="34" l="1"/>
  <c r="Z21" i="34" s="1"/>
  <c r="M79" i="34" s="1"/>
  <c r="CT14" i="34"/>
  <c r="CT21" i="34" s="1"/>
  <c r="CP14" i="34"/>
  <c r="CP21" i="34" s="1"/>
  <c r="M147" i="34" s="1"/>
  <c r="CD14" i="34"/>
  <c r="CD21" i="34" s="1"/>
  <c r="BZ14" i="34"/>
  <c r="BZ21" i="34" s="1"/>
  <c r="BV55" i="34" s="1"/>
  <c r="BN14" i="34"/>
  <c r="BN21" i="34" s="1"/>
  <c r="M119" i="34" s="1"/>
  <c r="AT14" i="34"/>
  <c r="AT21" i="34" s="1"/>
  <c r="M99" i="34" s="1"/>
  <c r="CK14" i="34"/>
  <c r="CK21" i="34" s="1"/>
  <c r="M142" i="34" s="1"/>
  <c r="BI14" i="34"/>
  <c r="BI21" i="34" s="1"/>
  <c r="BE55" i="34" s="1"/>
  <c r="BE14" i="34"/>
  <c r="BE21" i="34" s="1"/>
  <c r="M110" i="34" s="1"/>
  <c r="AO14" i="34"/>
  <c r="AO21" i="34" s="1"/>
  <c r="M94" i="34" s="1"/>
  <c r="AK14" i="34"/>
  <c r="AK21" i="34" s="1"/>
  <c r="M90" i="34" s="1"/>
  <c r="AF14" i="34"/>
  <c r="AF21" i="34" s="1"/>
  <c r="M85" i="34" s="1"/>
  <c r="DA34" i="34"/>
  <c r="DA38" i="34" s="1"/>
  <c r="CR14" i="34"/>
  <c r="CR21" i="34" s="1"/>
  <c r="CN14" i="34"/>
  <c r="CN21" i="34" s="1"/>
  <c r="M145" i="34" s="1"/>
  <c r="CF14" i="34"/>
  <c r="CF21" i="34" s="1"/>
  <c r="M137" i="34" s="1"/>
  <c r="CB14" i="34"/>
  <c r="CB21" i="34" s="1"/>
  <c r="BP14" i="34"/>
  <c r="BP21" i="34" s="1"/>
  <c r="BL14" i="34"/>
  <c r="BL21" i="34" s="1"/>
  <c r="BH55" i="34" s="1"/>
  <c r="AZ14" i="34"/>
  <c r="AZ21" i="34" s="1"/>
  <c r="M105" i="34" s="1"/>
  <c r="AV14" i="34"/>
  <c r="AV21" i="34" s="1"/>
  <c r="AR14" i="34"/>
  <c r="AR21" i="34" s="1"/>
  <c r="M97" i="34" s="1"/>
  <c r="CM14" i="34"/>
  <c r="CM21" i="34" s="1"/>
  <c r="CI14" i="34"/>
  <c r="CI21" i="34" s="1"/>
  <c r="M140" i="34" s="1"/>
  <c r="BW14" i="34"/>
  <c r="BW21" i="34" s="1"/>
  <c r="BS55" i="34" s="1"/>
  <c r="BS14" i="34"/>
  <c r="BS21" i="34" s="1"/>
  <c r="M124" i="34" s="1"/>
  <c r="P14" i="34"/>
  <c r="BX57" i="34"/>
  <c r="M301" i="34"/>
  <c r="BX56" i="34"/>
  <c r="M217" i="34"/>
  <c r="M88" i="34"/>
  <c r="AE55" i="34"/>
  <c r="M127" i="34"/>
  <c r="BR55" i="34"/>
  <c r="AT55" i="34"/>
  <c r="M103" i="34"/>
  <c r="M122" i="34"/>
  <c r="BM55" i="34"/>
  <c r="M81" i="34"/>
  <c r="X55" i="34"/>
  <c r="M112" i="34"/>
  <c r="BC55" i="34"/>
  <c r="M123" i="34"/>
  <c r="BN55" i="34"/>
  <c r="M82" i="34"/>
  <c r="Y55" i="34"/>
  <c r="M92" i="34"/>
  <c r="AI55" i="34"/>
  <c r="T55" i="34"/>
  <c r="M77" i="34"/>
  <c r="M104" i="34"/>
  <c r="AU55" i="34"/>
  <c r="M139" i="34"/>
  <c r="CD55" i="34"/>
  <c r="M87" i="34"/>
  <c r="AD55" i="34"/>
  <c r="M130" i="34"/>
  <c r="BU55" i="34"/>
  <c r="M102" i="34"/>
  <c r="AS55" i="34"/>
  <c r="M78" i="34"/>
  <c r="U55" i="34"/>
  <c r="M113" i="34"/>
  <c r="BD55" i="34"/>
  <c r="M93" i="34"/>
  <c r="AJ55" i="34"/>
  <c r="M108" i="34"/>
  <c r="AY55" i="34"/>
  <c r="M116" i="34"/>
  <c r="BG55" i="34"/>
  <c r="M136" i="34"/>
  <c r="CA55" i="34"/>
  <c r="M96" i="34"/>
  <c r="AM55" i="34"/>
  <c r="M107" i="34"/>
  <c r="AX55" i="34"/>
  <c r="M83" i="34"/>
  <c r="Z55" i="34"/>
  <c r="M126" i="34"/>
  <c r="BQ55" i="34"/>
  <c r="M109" i="34"/>
  <c r="M84" i="34"/>
  <c r="AA55" i="34"/>
  <c r="BM23" i="34"/>
  <c r="AW23" i="34"/>
  <c r="AO23" i="34"/>
  <c r="Y23" i="34"/>
  <c r="BW22" i="34"/>
  <c r="BG22" i="34"/>
  <c r="AA22" i="34"/>
  <c r="CK23" i="34"/>
  <c r="BE23" i="34"/>
  <c r="AG23" i="34"/>
  <c r="CM22" i="34"/>
  <c r="CE22" i="34"/>
  <c r="BO22" i="34"/>
  <c r="AY22" i="34"/>
  <c r="AQ22" i="34"/>
  <c r="AI22" i="34"/>
  <c r="CR23" i="34"/>
  <c r="CJ23" i="34"/>
  <c r="BT23" i="34"/>
  <c r="BL23" i="34"/>
  <c r="AV23" i="34"/>
  <c r="AN23" i="34"/>
  <c r="AF23" i="34"/>
  <c r="X23" i="34"/>
  <c r="CL22" i="34"/>
  <c r="CD22" i="34"/>
  <c r="BV22" i="34"/>
  <c r="BN22" i="34"/>
  <c r="AX22" i="34"/>
  <c r="AP22" i="34"/>
  <c r="AH22" i="34"/>
  <c r="CA23" i="34"/>
  <c r="BB23" i="34"/>
  <c r="CS22" i="34"/>
  <c r="BT22" i="34"/>
  <c r="AV22" i="34"/>
  <c r="AF22" i="34"/>
  <c r="CO23" i="34"/>
  <c r="CG23" i="34"/>
  <c r="BY23" i="34"/>
  <c r="BQ23" i="34"/>
  <c r="BI23" i="34"/>
  <c r="AS23" i="34"/>
  <c r="AK23" i="34"/>
  <c r="AC23" i="34"/>
  <c r="CQ22" i="34"/>
  <c r="CI22" i="34"/>
  <c r="CA22" i="34"/>
  <c r="BS22" i="34"/>
  <c r="BK22" i="34"/>
  <c r="BC22" i="34"/>
  <c r="AU22" i="34"/>
  <c r="AM22" i="34"/>
  <c r="AE22" i="34"/>
  <c r="CS23" i="34"/>
  <c r="BU23" i="34"/>
  <c r="BS23" i="34"/>
  <c r="AU23" i="34"/>
  <c r="CT22" i="34"/>
  <c r="BM22" i="34"/>
  <c r="Y22" i="34"/>
  <c r="CH23" i="34"/>
  <c r="BJ23" i="34"/>
  <c r="AL23" i="34"/>
  <c r="CJ22" i="34"/>
  <c r="BL22" i="34"/>
  <c r="AN22" i="34"/>
  <c r="CN23" i="34"/>
  <c r="BX23" i="34"/>
  <c r="BH23" i="34"/>
  <c r="AZ23" i="34"/>
  <c r="AR23" i="34"/>
  <c r="AJ23" i="34"/>
  <c r="AB23" i="34"/>
  <c r="CP22" i="34"/>
  <c r="CH22" i="34"/>
  <c r="BZ22" i="34"/>
  <c r="BR22" i="34"/>
  <c r="BJ22" i="34"/>
  <c r="BB22" i="34"/>
  <c r="AL22" i="34"/>
  <c r="AD22" i="34"/>
  <c r="CR22" i="34"/>
  <c r="CT23" i="34"/>
  <c r="CQ23" i="34"/>
  <c r="BK23" i="34"/>
  <c r="AM23" i="34"/>
  <c r="CK22" i="34"/>
  <c r="BU22" i="34"/>
  <c r="AW22" i="34"/>
  <c r="AG22" i="34"/>
  <c r="BZ23" i="34"/>
  <c r="AT23" i="34"/>
  <c r="AD23" i="34"/>
  <c r="X22" i="34"/>
  <c r="CF23" i="34"/>
  <c r="BP23" i="34"/>
  <c r="CM23" i="34"/>
  <c r="CE23" i="34"/>
  <c r="BW23" i="34"/>
  <c r="BO23" i="34"/>
  <c r="BG23" i="34"/>
  <c r="AY23" i="34"/>
  <c r="AQ23" i="34"/>
  <c r="AI23" i="34"/>
  <c r="AA23" i="34"/>
  <c r="CO22" i="34"/>
  <c r="CG22" i="34"/>
  <c r="BY22" i="34"/>
  <c r="BQ22" i="34"/>
  <c r="BI22" i="34"/>
  <c r="AS22" i="34"/>
  <c r="AK22" i="34"/>
  <c r="AC22" i="34"/>
  <c r="CC23" i="34"/>
  <c r="CI23" i="34"/>
  <c r="BC23" i="34"/>
  <c r="AE23" i="34"/>
  <c r="CC22" i="34"/>
  <c r="BE22" i="34"/>
  <c r="AO22" i="34"/>
  <c r="CP23" i="34"/>
  <c r="BR23" i="34"/>
  <c r="CL23" i="34"/>
  <c r="CD23" i="34"/>
  <c r="BV23" i="34"/>
  <c r="BN23" i="34"/>
  <c r="AX23" i="34"/>
  <c r="AP23" i="34"/>
  <c r="AH23" i="34"/>
  <c r="CN22" i="34"/>
  <c r="CF22" i="34"/>
  <c r="BX22" i="34"/>
  <c r="BP22" i="34"/>
  <c r="BH22" i="34"/>
  <c r="AZ22" i="34"/>
  <c r="AR22" i="34"/>
  <c r="AJ22" i="34"/>
  <c r="AB22" i="34"/>
  <c r="L14" i="34"/>
  <c r="K14" i="34"/>
  <c r="K21" i="34" s="1"/>
  <c r="W15" i="34"/>
  <c r="W22" i="34" s="1"/>
  <c r="W16" i="34"/>
  <c r="W23" i="34" s="1"/>
  <c r="V16" i="34"/>
  <c r="V15" i="34"/>
  <c r="M117" i="34" l="1"/>
  <c r="M128" i="34"/>
  <c r="AG55" i="34"/>
  <c r="V55" i="34"/>
  <c r="AK55" i="34"/>
  <c r="M114" i="34"/>
  <c r="CL55" i="34"/>
  <c r="M131" i="34"/>
  <c r="AP55" i="34"/>
  <c r="CB55" i="34"/>
  <c r="BA55" i="34"/>
  <c r="CE55" i="34"/>
  <c r="BJ55" i="34"/>
  <c r="CJ55" i="34"/>
  <c r="CG55" i="34"/>
  <c r="AB55" i="34"/>
  <c r="AV55" i="34"/>
  <c r="BO55" i="34"/>
  <c r="M101" i="34"/>
  <c r="AR55" i="34"/>
  <c r="M151" i="34"/>
  <c r="CP55" i="34"/>
  <c r="M121" i="34"/>
  <c r="BL55" i="34"/>
  <c r="AN55" i="34"/>
  <c r="M149" i="34"/>
  <c r="CN55" i="34"/>
  <c r="M133" i="34"/>
  <c r="BX55" i="34"/>
  <c r="M144" i="34"/>
  <c r="CI55" i="34"/>
  <c r="BZ55" i="34"/>
  <c r="M135" i="34"/>
  <c r="AA14" i="34"/>
  <c r="AA21" i="34" s="1"/>
  <c r="CL14" i="34"/>
  <c r="CL21" i="34" s="1"/>
  <c r="BJ14" i="34"/>
  <c r="BJ21" i="34" s="1"/>
  <c r="BF14" i="34"/>
  <c r="BF21" i="34" s="1"/>
  <c r="AP14" i="34"/>
  <c r="AP21" i="34" s="1"/>
  <c r="AL14" i="34"/>
  <c r="AL21" i="34" s="1"/>
  <c r="CO14" i="34"/>
  <c r="CO21" i="34" s="1"/>
  <c r="CG14" i="34"/>
  <c r="CG21" i="34" s="1"/>
  <c r="CC14" i="34"/>
  <c r="CC21" i="34" s="1"/>
  <c r="BM14" i="34"/>
  <c r="BM21" i="34" s="1"/>
  <c r="BA14" i="34"/>
  <c r="BA21" i="34" s="1"/>
  <c r="AS14" i="34"/>
  <c r="AS21" i="34" s="1"/>
  <c r="AG14" i="34"/>
  <c r="AG21" i="34" s="1"/>
  <c r="CJ14" i="34"/>
  <c r="CJ21" i="34" s="1"/>
  <c r="BX14" i="34"/>
  <c r="BX21" i="34" s="1"/>
  <c r="BT14" i="34"/>
  <c r="BT21" i="34" s="1"/>
  <c r="CQ14" i="34"/>
  <c r="CQ21" i="34" s="1"/>
  <c r="CA14" i="34"/>
  <c r="CA21" i="34" s="1"/>
  <c r="BO14" i="34"/>
  <c r="BO21" i="34" s="1"/>
  <c r="AU14" i="34"/>
  <c r="AU21" i="34" s="1"/>
  <c r="CS14" i="34"/>
  <c r="CS21" i="34" s="1"/>
  <c r="V57" i="34"/>
  <c r="M247" i="34"/>
  <c r="BK57" i="34"/>
  <c r="M288" i="34"/>
  <c r="AV57" i="34"/>
  <c r="M273" i="34"/>
  <c r="BU57" i="34"/>
  <c r="M298" i="34"/>
  <c r="AK57" i="34"/>
  <c r="M262" i="34"/>
  <c r="AD57" i="34"/>
  <c r="M255" i="34"/>
  <c r="BJ57" i="34"/>
  <c r="M287" i="34"/>
  <c r="BN57" i="34"/>
  <c r="M291" i="34"/>
  <c r="BY57" i="34"/>
  <c r="M302" i="34"/>
  <c r="AM57" i="34"/>
  <c r="M264" i="34"/>
  <c r="BS57" i="34"/>
  <c r="M296" i="34"/>
  <c r="CB57" i="34"/>
  <c r="M305" i="34"/>
  <c r="AP57" i="34"/>
  <c r="M267" i="34"/>
  <c r="CM57" i="34"/>
  <c r="M316" i="34"/>
  <c r="X57" i="34"/>
  <c r="M249" i="34"/>
  <c r="BD57" i="34"/>
  <c r="M281" i="34"/>
  <c r="CD57" i="34"/>
  <c r="M307" i="34"/>
  <c r="AQ57" i="34"/>
  <c r="M268" i="34"/>
  <c r="AW57" i="34"/>
  <c r="M274" i="34"/>
  <c r="CC57" i="34"/>
  <c r="M306" i="34"/>
  <c r="AR57" i="34"/>
  <c r="M269" i="34"/>
  <c r="CF57" i="34"/>
  <c r="M309" i="34"/>
  <c r="AC57" i="34"/>
  <c r="M254" i="34"/>
  <c r="AS57" i="34"/>
  <c r="M270" i="34"/>
  <c r="BB57" i="34"/>
  <c r="M279" i="34"/>
  <c r="CE57" i="34"/>
  <c r="M308" i="34"/>
  <c r="AE57" i="34"/>
  <c r="M256" i="34"/>
  <c r="BL57" i="34"/>
  <c r="M289" i="34"/>
  <c r="BG57" i="34"/>
  <c r="M284" i="34"/>
  <c r="CO57" i="34"/>
  <c r="M318" i="34"/>
  <c r="AO57" i="34"/>
  <c r="M266" i="34"/>
  <c r="BW57" i="34"/>
  <c r="M300" i="34"/>
  <c r="BP57" i="34"/>
  <c r="M293" i="34"/>
  <c r="AL57" i="34"/>
  <c r="M263" i="34"/>
  <c r="BR57" i="34"/>
  <c r="M295" i="34"/>
  <c r="CL57" i="34"/>
  <c r="M315" i="34"/>
  <c r="AA57" i="34"/>
  <c r="M252" i="34"/>
  <c r="AU57" i="34"/>
  <c r="M272" i="34"/>
  <c r="CA57" i="34"/>
  <c r="M304" i="34"/>
  <c r="BV57" i="34"/>
  <c r="M299" i="34"/>
  <c r="CP57" i="34"/>
  <c r="M319" i="34"/>
  <c r="AF57" i="34"/>
  <c r="M257" i="34"/>
  <c r="BT57" i="34"/>
  <c r="M297" i="34"/>
  <c r="BO57" i="34"/>
  <c r="M292" i="34"/>
  <c r="Y57" i="34"/>
  <c r="M250" i="34"/>
  <c r="BE57" i="34"/>
  <c r="M282" i="34"/>
  <c r="CK57" i="34"/>
  <c r="M314" i="34"/>
  <c r="T57" i="34"/>
  <c r="M245" i="34"/>
  <c r="AZ57" i="34"/>
  <c r="M277" i="34"/>
  <c r="CN57" i="34"/>
  <c r="M317" i="34"/>
  <c r="BA57" i="34"/>
  <c r="M278" i="34"/>
  <c r="BI57" i="34"/>
  <c r="M286" i="34"/>
  <c r="CH57" i="34"/>
  <c r="M311" i="34"/>
  <c r="Z57" i="34"/>
  <c r="M251" i="34"/>
  <c r="BF57" i="34"/>
  <c r="M283" i="34"/>
  <c r="AJ57" i="34"/>
  <c r="M261" i="34"/>
  <c r="AT57" i="34"/>
  <c r="M271" i="34"/>
  <c r="BZ57" i="34"/>
  <c r="M303" i="34"/>
  <c r="AY57" i="34"/>
  <c r="M276" i="34"/>
  <c r="W57" i="34"/>
  <c r="M248" i="34"/>
  <c r="BC57" i="34"/>
  <c r="M280" i="34"/>
  <c r="CI57" i="34"/>
  <c r="M312" i="34"/>
  <c r="AI57" i="34"/>
  <c r="M260" i="34"/>
  <c r="AN57" i="34"/>
  <c r="M265" i="34"/>
  <c r="CJ57" i="34"/>
  <c r="M313" i="34"/>
  <c r="AH57" i="34"/>
  <c r="M259" i="34"/>
  <c r="BQ57" i="34"/>
  <c r="M294" i="34"/>
  <c r="AG57" i="34"/>
  <c r="M258" i="34"/>
  <c r="BM57" i="34"/>
  <c r="M290" i="34"/>
  <c r="AX57" i="34"/>
  <c r="M275" i="34"/>
  <c r="AB57" i="34"/>
  <c r="M253" i="34"/>
  <c r="BH57" i="34"/>
  <c r="M285" i="34"/>
  <c r="CG57" i="34"/>
  <c r="M310" i="34"/>
  <c r="U57" i="34"/>
  <c r="M246" i="34"/>
  <c r="BA56" i="34"/>
  <c r="M194" i="34"/>
  <c r="Z56" i="34"/>
  <c r="M167" i="34"/>
  <c r="CP56" i="34"/>
  <c r="M235" i="34"/>
  <c r="BT56" i="34"/>
  <c r="M213" i="34"/>
  <c r="AW56" i="34"/>
  <c r="M190" i="34"/>
  <c r="BQ56" i="34"/>
  <c r="M210" i="34"/>
  <c r="BB56" i="34"/>
  <c r="M195" i="34"/>
  <c r="BL56" i="34"/>
  <c r="M205" i="34"/>
  <c r="AO56" i="34"/>
  <c r="M182" i="34"/>
  <c r="AS56" i="34"/>
  <c r="M186" i="34"/>
  <c r="BF56" i="34"/>
  <c r="M199" i="34"/>
  <c r="AJ56" i="34"/>
  <c r="M177" i="34"/>
  <c r="CE56" i="34"/>
  <c r="M224" i="34"/>
  <c r="AR56" i="34"/>
  <c r="M185" i="34"/>
  <c r="BZ56" i="34"/>
  <c r="M219" i="34"/>
  <c r="AM56" i="34"/>
  <c r="M180" i="34"/>
  <c r="W56" i="34"/>
  <c r="M164" i="34"/>
  <c r="AN56" i="34"/>
  <c r="M181" i="34"/>
  <c r="AH56" i="34"/>
  <c r="M175" i="34"/>
  <c r="AA56" i="34"/>
  <c r="M168" i="34"/>
  <c r="BG56" i="34"/>
  <c r="M200" i="34"/>
  <c r="BP56" i="34"/>
  <c r="M209" i="34"/>
  <c r="CH56" i="34"/>
  <c r="M227" i="34"/>
  <c r="AU56" i="34"/>
  <c r="M188" i="34"/>
  <c r="Y56" i="34"/>
  <c r="M166" i="34"/>
  <c r="BE56" i="34"/>
  <c r="M198" i="34"/>
  <c r="CK56" i="34"/>
  <c r="M230" i="34"/>
  <c r="T56" i="34"/>
  <c r="M161" i="34"/>
  <c r="CG56" i="34"/>
  <c r="M226" i="34"/>
  <c r="AP56" i="34"/>
  <c r="M183" i="34"/>
  <c r="BV56" i="34"/>
  <c r="M215" i="34"/>
  <c r="CF56" i="34"/>
  <c r="M225" i="34"/>
  <c r="U56" i="34"/>
  <c r="M162" i="34"/>
  <c r="AI56" i="34"/>
  <c r="M176" i="34"/>
  <c r="BO56" i="34"/>
  <c r="M208" i="34"/>
  <c r="CO56" i="34"/>
  <c r="M234" i="34"/>
  <c r="AD56" i="34"/>
  <c r="M171" i="34"/>
  <c r="BJ56" i="34"/>
  <c r="M203" i="34"/>
  <c r="BK56" i="34"/>
  <c r="M204" i="34"/>
  <c r="BS56" i="34"/>
  <c r="M212" i="34"/>
  <c r="AF56" i="34"/>
  <c r="M173" i="34"/>
  <c r="BU56" i="34"/>
  <c r="M214" i="34"/>
  <c r="CL56" i="34"/>
  <c r="M231" i="34"/>
  <c r="AY56" i="34"/>
  <c r="M192" i="34"/>
  <c r="AT56" i="34"/>
  <c r="M187" i="34"/>
  <c r="CI56" i="34"/>
  <c r="M228" i="34"/>
  <c r="BY56" i="34"/>
  <c r="M218" i="34"/>
  <c r="CC56" i="34"/>
  <c r="M222" i="34"/>
  <c r="BN56" i="34"/>
  <c r="M207" i="34"/>
  <c r="BH56" i="34"/>
  <c r="M201" i="34"/>
  <c r="CM56" i="34"/>
  <c r="M232" i="34"/>
  <c r="V56" i="34"/>
  <c r="M163" i="34"/>
  <c r="BC56" i="34"/>
  <c r="M196" i="34"/>
  <c r="AV56" i="34"/>
  <c r="M189" i="34"/>
  <c r="CB56" i="34"/>
  <c r="M221" i="34"/>
  <c r="X56" i="34"/>
  <c r="M165" i="34"/>
  <c r="BD56" i="34"/>
  <c r="M197" i="34"/>
  <c r="CJ56" i="34"/>
  <c r="M229" i="34"/>
  <c r="AK56" i="34"/>
  <c r="M178" i="34"/>
  <c r="AG56" i="34"/>
  <c r="M174" i="34"/>
  <c r="BM56" i="34"/>
  <c r="M206" i="34"/>
  <c r="AZ56" i="34"/>
  <c r="M193" i="34"/>
  <c r="AC56" i="34"/>
  <c r="M170" i="34"/>
  <c r="CN56" i="34"/>
  <c r="M233" i="34"/>
  <c r="AX56" i="34"/>
  <c r="M191" i="34"/>
  <c r="CD56" i="34"/>
  <c r="M223" i="34"/>
  <c r="BI56" i="34"/>
  <c r="M202" i="34"/>
  <c r="AQ56" i="34"/>
  <c r="M184" i="34"/>
  <c r="BW56" i="34"/>
  <c r="M216" i="34"/>
  <c r="AB56" i="34"/>
  <c r="M169" i="34"/>
  <c r="AL56" i="34"/>
  <c r="M179" i="34"/>
  <c r="BR56" i="34"/>
  <c r="M211" i="34"/>
  <c r="AE56" i="34"/>
  <c r="M172" i="34"/>
  <c r="CA56" i="34"/>
  <c r="M220" i="34"/>
  <c r="K55" i="34"/>
  <c r="M68" i="34"/>
  <c r="S55" i="34"/>
  <c r="M76" i="34"/>
  <c r="V22" i="34"/>
  <c r="V23" i="34"/>
  <c r="B20" i="52"/>
  <c r="C20" i="52" s="1"/>
  <c r="M106" i="34" l="1"/>
  <c r="AW55" i="34"/>
  <c r="M115" i="34"/>
  <c r="BF55" i="34"/>
  <c r="M150" i="34"/>
  <c r="CO55" i="34"/>
  <c r="M148" i="34"/>
  <c r="CM55" i="34"/>
  <c r="M80" i="34"/>
  <c r="W55" i="34"/>
  <c r="M118" i="34"/>
  <c r="BI55" i="34"/>
  <c r="M91" i="34"/>
  <c r="AH55" i="34"/>
  <c r="M143" i="34"/>
  <c r="CH55" i="34"/>
  <c r="M141" i="34"/>
  <c r="CF55" i="34"/>
  <c r="M100" i="34"/>
  <c r="AQ55" i="34"/>
  <c r="M125" i="34"/>
  <c r="BP55" i="34"/>
  <c r="M86" i="34"/>
  <c r="AC55" i="34"/>
  <c r="M134" i="34"/>
  <c r="BY55" i="34"/>
  <c r="M95" i="34"/>
  <c r="AL55" i="34"/>
  <c r="M132" i="34"/>
  <c r="BW55" i="34"/>
  <c r="M146" i="34"/>
  <c r="CK55" i="34"/>
  <c r="M120" i="34"/>
  <c r="BK55" i="34"/>
  <c r="M129" i="34"/>
  <c r="BT55" i="34"/>
  <c r="M98" i="34"/>
  <c r="AO55" i="34"/>
  <c r="M138" i="34"/>
  <c r="CC55" i="34"/>
  <c r="M111" i="34"/>
  <c r="BB55" i="34"/>
  <c r="S57" i="34"/>
  <c r="M244" i="34"/>
  <c r="R57" i="34"/>
  <c r="M243" i="34"/>
  <c r="R56" i="34"/>
  <c r="M159" i="34"/>
  <c r="S56" i="34"/>
  <c r="M160" i="34"/>
  <c r="D20" i="52"/>
  <c r="F20" i="52" s="1"/>
  <c r="E20" i="52"/>
  <c r="B12" i="52"/>
  <c r="C12" i="52" s="1"/>
  <c r="B8" i="52"/>
  <c r="C8" i="52" s="1"/>
  <c r="B16" i="52"/>
  <c r="E16" i="52" s="1"/>
  <c r="H20" i="52" l="1"/>
  <c r="E12" i="52"/>
  <c r="D8" i="52"/>
  <c r="F8" i="52" s="1"/>
  <c r="E8" i="52"/>
  <c r="D12" i="52"/>
  <c r="F12" i="52" s="1"/>
  <c r="C16" i="52"/>
  <c r="D16" i="52"/>
  <c r="F16" i="52" s="1"/>
  <c r="H8" i="52" l="1"/>
  <c r="H12" i="52"/>
  <c r="H16" i="52"/>
  <c r="T24" i="44" l="1"/>
  <c r="S24" i="44"/>
  <c r="R24" i="44"/>
  <c r="Q24" i="44"/>
  <c r="P24" i="44"/>
  <c r="O24" i="44"/>
  <c r="N24" i="44"/>
  <c r="M24" i="44"/>
  <c r="L24" i="44"/>
  <c r="T19" i="44"/>
  <c r="S19" i="44"/>
  <c r="R19" i="44"/>
  <c r="Q19" i="44"/>
  <c r="P19" i="44"/>
  <c r="O19" i="44"/>
  <c r="N19" i="44"/>
  <c r="M19" i="44"/>
  <c r="L19" i="44"/>
  <c r="T14" i="44"/>
  <c r="L14" i="44"/>
  <c r="S14" i="44"/>
  <c r="R14" i="44"/>
  <c r="Q14" i="44"/>
  <c r="P14" i="44"/>
  <c r="O14" i="44"/>
  <c r="N14" i="44"/>
  <c r="M14" i="44"/>
  <c r="T9" i="44"/>
  <c r="N9" i="44"/>
  <c r="O9" i="44"/>
  <c r="P9" i="44"/>
  <c r="Q9" i="44"/>
  <c r="R9" i="44"/>
  <c r="S9" i="44"/>
  <c r="M9" i="44"/>
  <c r="L9" i="44"/>
  <c r="L21" i="34"/>
  <c r="V21" i="44"/>
  <c r="V16" i="44"/>
  <c r="V11" i="44"/>
  <c r="V6" i="44"/>
  <c r="CX34" i="34"/>
  <c r="CX35" i="34"/>
  <c r="CX37" i="34"/>
  <c r="CX36" i="34"/>
  <c r="V6" i="34"/>
  <c r="V8" i="34"/>
  <c r="V7" i="34"/>
  <c r="V5" i="34"/>
  <c r="V10" i="44"/>
  <c r="V12" i="44"/>
  <c r="V13" i="44"/>
  <c r="V15" i="44"/>
  <c r="V17" i="44"/>
  <c r="V18" i="44"/>
  <c r="V20" i="44"/>
  <c r="V22" i="44"/>
  <c r="V23" i="44"/>
  <c r="V8" i="44"/>
  <c r="V7" i="44"/>
  <c r="L55" i="34" l="1"/>
  <c r="M69" i="34"/>
  <c r="AR32" i="44"/>
  <c r="AR39" i="44" s="1"/>
  <c r="AR32" i="34" s="1"/>
  <c r="AH32" i="44"/>
  <c r="AH39" i="44" s="1"/>
  <c r="AH32" i="34" s="1"/>
  <c r="AB32" i="44"/>
  <c r="AB39" i="44" s="1"/>
  <c r="AB32" i="34" s="1"/>
  <c r="W32" i="44"/>
  <c r="W39" i="44" s="1"/>
  <c r="W32" i="34" s="1"/>
  <c r="AE32" i="44"/>
  <c r="AE39" i="44" s="1"/>
  <c r="AE32" i="34" s="1"/>
  <c r="AF32" i="44"/>
  <c r="AF39" i="44" s="1"/>
  <c r="AF32" i="34" s="1"/>
  <c r="AS32" i="44"/>
  <c r="AS39" i="44" s="1"/>
  <c r="AS32" i="34" s="1"/>
  <c r="AL32" i="44"/>
  <c r="AL39" i="44" s="1"/>
  <c r="AL32" i="34" s="1"/>
  <c r="V32" i="44"/>
  <c r="V39" i="44" s="1"/>
  <c r="V32" i="34" s="1"/>
  <c r="AK32" i="44"/>
  <c r="AK39" i="44" s="1"/>
  <c r="AK32" i="34" s="1"/>
  <c r="AM32" i="44"/>
  <c r="AM39" i="44" s="1"/>
  <c r="AM32" i="34" s="1"/>
  <c r="AQ32" i="44"/>
  <c r="AQ39" i="44" s="1"/>
  <c r="AQ32" i="34" s="1"/>
  <c r="AJ32" i="44"/>
  <c r="AJ39" i="44" s="1"/>
  <c r="AJ32" i="34" s="1"/>
  <c r="AA32" i="44"/>
  <c r="AA39" i="44" s="1"/>
  <c r="AA32" i="34" s="1"/>
  <c r="AN32" i="44"/>
  <c r="AN39" i="44" s="1"/>
  <c r="AN32" i="34" s="1"/>
  <c r="AC32" i="44"/>
  <c r="AC39" i="44" s="1"/>
  <c r="AC32" i="34" s="1"/>
  <c r="AI32" i="44"/>
  <c r="AI39" i="44" s="1"/>
  <c r="AI32" i="34" s="1"/>
  <c r="AV32" i="44"/>
  <c r="AV39" i="44" s="1"/>
  <c r="AV32" i="34" s="1"/>
  <c r="AO32" i="44"/>
  <c r="AO39" i="44" s="1"/>
  <c r="AO32" i="34" s="1"/>
  <c r="AG32" i="44"/>
  <c r="AG39" i="44" s="1"/>
  <c r="AG32" i="34" s="1"/>
  <c r="X32" i="44"/>
  <c r="X39" i="44" s="1"/>
  <c r="X32" i="34" s="1"/>
  <c r="AU32" i="44"/>
  <c r="AU39" i="44" s="1"/>
  <c r="AU32" i="34" s="1"/>
  <c r="AP32" i="44"/>
  <c r="AP39" i="44" s="1"/>
  <c r="AP32" i="34" s="1"/>
  <c r="AD32" i="44"/>
  <c r="AD39" i="44" s="1"/>
  <c r="AD32" i="34" s="1"/>
  <c r="Y32" i="44"/>
  <c r="Y39" i="44" s="1"/>
  <c r="Y32" i="34" s="1"/>
  <c r="Z32" i="44"/>
  <c r="Z39" i="44" s="1"/>
  <c r="Z32" i="34" s="1"/>
  <c r="AT32" i="44"/>
  <c r="AT39" i="44" s="1"/>
  <c r="AT32" i="34" s="1"/>
  <c r="CK32" i="44"/>
  <c r="CK39" i="44" s="1"/>
  <c r="CK32" i="34" s="1"/>
  <c r="CH32" i="44"/>
  <c r="CH39" i="44" s="1"/>
  <c r="CH32" i="34" s="1"/>
  <c r="CM32" i="44"/>
  <c r="CM39" i="44" s="1"/>
  <c r="CM32" i="34" s="1"/>
  <c r="CE32" i="44"/>
  <c r="CE39" i="44" s="1"/>
  <c r="CE32" i="34" s="1"/>
  <c r="CG32" i="44"/>
  <c r="CG39" i="44" s="1"/>
  <c r="CG32" i="34" s="1"/>
  <c r="CJ32" i="44"/>
  <c r="CJ39" i="44" s="1"/>
  <c r="CJ32" i="34" s="1"/>
  <c r="CI32" i="44"/>
  <c r="CI39" i="44" s="1"/>
  <c r="CI32" i="34" s="1"/>
  <c r="CF32" i="44"/>
  <c r="CF39" i="44" s="1"/>
  <c r="CF32" i="34" s="1"/>
  <c r="CL32" i="44"/>
  <c r="CL39" i="44" s="1"/>
  <c r="CL32" i="34" s="1"/>
  <c r="CO32" i="44"/>
  <c r="CO39" i="44" s="1"/>
  <c r="CO32" i="34" s="1"/>
  <c r="CP32" i="44"/>
  <c r="CP39" i="44" s="1"/>
  <c r="CP32" i="34" s="1"/>
  <c r="CN32" i="44"/>
  <c r="CN39" i="44" s="1"/>
  <c r="CN32" i="34" s="1"/>
  <c r="CR32" i="44"/>
  <c r="CR39" i="44" s="1"/>
  <c r="CR32" i="34" s="1"/>
  <c r="CQ32" i="44"/>
  <c r="CQ39" i="44" s="1"/>
  <c r="CQ32" i="34" s="1"/>
  <c r="CT32" i="44"/>
  <c r="CT39" i="44" s="1"/>
  <c r="CT32" i="34" s="1"/>
  <c r="CS32" i="44"/>
  <c r="CS39" i="44" s="1"/>
  <c r="CS32" i="34" s="1"/>
  <c r="BC32" i="44"/>
  <c r="BC39" i="44" s="1"/>
  <c r="BC32" i="34" s="1"/>
  <c r="BH32" i="44"/>
  <c r="BH39" i="44" s="1"/>
  <c r="BH32" i="34" s="1"/>
  <c r="BA32" i="44"/>
  <c r="BA39" i="44" s="1"/>
  <c r="BA32" i="34" s="1"/>
  <c r="AZ32" i="44"/>
  <c r="AZ39" i="44" s="1"/>
  <c r="AZ32" i="34" s="1"/>
  <c r="BL32" i="44"/>
  <c r="BL39" i="44" s="1"/>
  <c r="BL32" i="34" s="1"/>
  <c r="BP32" i="44"/>
  <c r="BP39" i="44" s="1"/>
  <c r="BP32" i="34" s="1"/>
  <c r="BJ32" i="44"/>
  <c r="BJ39" i="44" s="1"/>
  <c r="BJ32" i="34" s="1"/>
  <c r="AX32" i="44"/>
  <c r="AX39" i="44" s="1"/>
  <c r="AX32" i="34" s="1"/>
  <c r="AW32" i="44"/>
  <c r="AW39" i="44" s="1"/>
  <c r="AW32" i="34" s="1"/>
  <c r="BO32" i="44"/>
  <c r="BO39" i="44" s="1"/>
  <c r="BO32" i="34" s="1"/>
  <c r="BG32" i="44"/>
  <c r="BG39" i="44" s="1"/>
  <c r="BG32" i="34" s="1"/>
  <c r="AY32" i="44"/>
  <c r="AY39" i="44" s="1"/>
  <c r="AY32" i="34" s="1"/>
  <c r="BN32" i="44"/>
  <c r="BN39" i="44" s="1"/>
  <c r="BN32" i="34" s="1"/>
  <c r="BF32" i="44"/>
  <c r="BF39" i="44" s="1"/>
  <c r="BF32" i="34" s="1"/>
  <c r="BB32" i="44"/>
  <c r="BB39" i="44" s="1"/>
  <c r="BB32" i="34" s="1"/>
  <c r="BI32" i="44"/>
  <c r="BI39" i="44" s="1"/>
  <c r="BI32" i="34" s="1"/>
  <c r="BD32" i="44"/>
  <c r="BD39" i="44" s="1"/>
  <c r="BD32" i="34" s="1"/>
  <c r="BE32" i="44"/>
  <c r="BE39" i="44" s="1"/>
  <c r="BE32" i="34" s="1"/>
  <c r="BK32" i="44"/>
  <c r="BK39" i="44" s="1"/>
  <c r="BK32" i="34" s="1"/>
  <c r="BM32" i="44"/>
  <c r="BM39" i="44" s="1"/>
  <c r="BM32" i="34" s="1"/>
  <c r="BY32" i="44"/>
  <c r="BY39" i="44" s="1"/>
  <c r="BY32" i="34" s="1"/>
  <c r="CA32" i="44"/>
  <c r="CA39" i="44" s="1"/>
  <c r="CA32" i="34" s="1"/>
  <c r="BX32" i="44"/>
  <c r="BX39" i="44" s="1"/>
  <c r="BX32" i="34" s="1"/>
  <c r="CB32" i="44"/>
  <c r="CB39" i="44" s="1"/>
  <c r="CB32" i="34" s="1"/>
  <c r="BW32" i="44"/>
  <c r="BW39" i="44" s="1"/>
  <c r="BW32" i="34" s="1"/>
  <c r="BZ32" i="44"/>
  <c r="BZ39" i="44" s="1"/>
  <c r="BZ32" i="34" s="1"/>
  <c r="BU32" i="44"/>
  <c r="BU39" i="44" s="1"/>
  <c r="BU32" i="34" s="1"/>
  <c r="CD32" i="44"/>
  <c r="CD39" i="44" s="1"/>
  <c r="CD32" i="34" s="1"/>
  <c r="BV32" i="44"/>
  <c r="BV39" i="44" s="1"/>
  <c r="BV32" i="34" s="1"/>
  <c r="BQ32" i="44"/>
  <c r="BQ39" i="44" s="1"/>
  <c r="BQ32" i="34" s="1"/>
  <c r="BR32" i="44"/>
  <c r="BR39" i="44" s="1"/>
  <c r="BR32" i="34" s="1"/>
  <c r="BS32" i="44"/>
  <c r="BS39" i="44" s="1"/>
  <c r="BS32" i="34" s="1"/>
  <c r="CC32" i="44"/>
  <c r="CC39" i="44" s="1"/>
  <c r="CC32" i="34" s="1"/>
  <c r="BT32" i="44"/>
  <c r="BT39" i="44" s="1"/>
  <c r="BT32" i="34" s="1"/>
  <c r="CT31" i="44"/>
  <c r="CT38" i="44" s="1"/>
  <c r="CT31" i="34" s="1"/>
  <c r="CS31" i="44"/>
  <c r="CS38" i="44" s="1"/>
  <c r="CS31" i="34" s="1"/>
  <c r="AU31" i="44"/>
  <c r="AU38" i="44" s="1"/>
  <c r="AU31" i="34" s="1"/>
  <c r="AM31" i="44"/>
  <c r="AM38" i="44" s="1"/>
  <c r="AM31" i="34" s="1"/>
  <c r="AE31" i="44"/>
  <c r="AE38" i="44" s="1"/>
  <c r="AE31" i="34" s="1"/>
  <c r="Z31" i="44"/>
  <c r="Z38" i="44" s="1"/>
  <c r="Z31" i="34" s="1"/>
  <c r="AH31" i="44"/>
  <c r="AH38" i="44" s="1"/>
  <c r="AH31" i="34" s="1"/>
  <c r="AT31" i="44"/>
  <c r="AT38" i="44" s="1"/>
  <c r="AT31" i="34" s="1"/>
  <c r="AI31" i="44"/>
  <c r="AI38" i="44" s="1"/>
  <c r="AI31" i="34" s="1"/>
  <c r="AF31" i="44"/>
  <c r="AF38" i="44" s="1"/>
  <c r="AF31" i="34" s="1"/>
  <c r="AR31" i="44"/>
  <c r="AR38" i="44" s="1"/>
  <c r="AR31" i="34" s="1"/>
  <c r="AL31" i="44"/>
  <c r="AL38" i="44" s="1"/>
  <c r="AL31" i="34" s="1"/>
  <c r="AB31" i="44"/>
  <c r="AB38" i="44" s="1"/>
  <c r="AB31" i="34" s="1"/>
  <c r="W31" i="44"/>
  <c r="W38" i="44" s="1"/>
  <c r="W31" i="34" s="1"/>
  <c r="AV31" i="44"/>
  <c r="AV38" i="44" s="1"/>
  <c r="AV31" i="34" s="1"/>
  <c r="AS31" i="44"/>
  <c r="AS38" i="44" s="1"/>
  <c r="AS31" i="34" s="1"/>
  <c r="AJ31" i="44"/>
  <c r="AJ38" i="44" s="1"/>
  <c r="AJ31" i="34" s="1"/>
  <c r="V31" i="44"/>
  <c r="V38" i="44" s="1"/>
  <c r="V31" i="34" s="1"/>
  <c r="AQ31" i="44"/>
  <c r="AQ38" i="44" s="1"/>
  <c r="AQ31" i="34" s="1"/>
  <c r="AK31" i="44"/>
  <c r="AK38" i="44" s="1"/>
  <c r="AK31" i="34" s="1"/>
  <c r="AA31" i="44"/>
  <c r="AA38" i="44" s="1"/>
  <c r="AA31" i="34" s="1"/>
  <c r="AN31" i="44"/>
  <c r="AN38" i="44" s="1"/>
  <c r="AN31" i="34" s="1"/>
  <c r="AP31" i="44"/>
  <c r="AP38" i="44" s="1"/>
  <c r="AP31" i="34" s="1"/>
  <c r="Y31" i="44"/>
  <c r="Y38" i="44" s="1"/>
  <c r="Y31" i="34" s="1"/>
  <c r="AC31" i="44"/>
  <c r="AC38" i="44" s="1"/>
  <c r="AC31" i="34" s="1"/>
  <c r="AO31" i="44"/>
  <c r="AO38" i="44" s="1"/>
  <c r="AO31" i="34" s="1"/>
  <c r="AG31" i="44"/>
  <c r="AG38" i="44" s="1"/>
  <c r="AG31" i="34" s="1"/>
  <c r="X31" i="44"/>
  <c r="X38" i="44" s="1"/>
  <c r="X31" i="34" s="1"/>
  <c r="AD31" i="44"/>
  <c r="AD38" i="44" s="1"/>
  <c r="AD31" i="34" s="1"/>
  <c r="BK31" i="44"/>
  <c r="BK38" i="44" s="1"/>
  <c r="BK31" i="34" s="1"/>
  <c r="BB31" i="44"/>
  <c r="BB38" i="44" s="1"/>
  <c r="BB31" i="34" s="1"/>
  <c r="BN31" i="44"/>
  <c r="BN38" i="44" s="1"/>
  <c r="BN31" i="34" s="1"/>
  <c r="BH31" i="44"/>
  <c r="BH38" i="44" s="1"/>
  <c r="BH31" i="34" s="1"/>
  <c r="AW31" i="44"/>
  <c r="AW38" i="44" s="1"/>
  <c r="AW31" i="34" s="1"/>
  <c r="BF31" i="44"/>
  <c r="BF38" i="44" s="1"/>
  <c r="BF31" i="34" s="1"/>
  <c r="AZ31" i="44"/>
  <c r="AZ38" i="44" s="1"/>
  <c r="AZ31" i="34" s="1"/>
  <c r="BE31" i="44"/>
  <c r="BE38" i="44" s="1"/>
  <c r="BE31" i="34" s="1"/>
  <c r="BC31" i="44"/>
  <c r="BC38" i="44" s="1"/>
  <c r="BC31" i="34" s="1"/>
  <c r="BJ31" i="44"/>
  <c r="BJ38" i="44" s="1"/>
  <c r="BJ31" i="34" s="1"/>
  <c r="BA31" i="44"/>
  <c r="BA38" i="44" s="1"/>
  <c r="BA31" i="34" s="1"/>
  <c r="BP31" i="44"/>
  <c r="BP38" i="44" s="1"/>
  <c r="BP31" i="34" s="1"/>
  <c r="BI31" i="44"/>
  <c r="BI38" i="44" s="1"/>
  <c r="BI31" i="34" s="1"/>
  <c r="AX31" i="44"/>
  <c r="AX38" i="44" s="1"/>
  <c r="AX31" i="34" s="1"/>
  <c r="BO31" i="44"/>
  <c r="BO38" i="44" s="1"/>
  <c r="BO31" i="34" s="1"/>
  <c r="BG31" i="44"/>
  <c r="BG38" i="44" s="1"/>
  <c r="BG31" i="34" s="1"/>
  <c r="AY31" i="44"/>
  <c r="AY38" i="44" s="1"/>
  <c r="AY31" i="34" s="1"/>
  <c r="BL31" i="44"/>
  <c r="BL38" i="44" s="1"/>
  <c r="BL31" i="34" s="1"/>
  <c r="BD31" i="44"/>
  <c r="BD38" i="44" s="1"/>
  <c r="BD31" i="34" s="1"/>
  <c r="BM31" i="44"/>
  <c r="BM38" i="44" s="1"/>
  <c r="BM31" i="34" s="1"/>
  <c r="CB31" i="44"/>
  <c r="CB38" i="44" s="1"/>
  <c r="CB31" i="34" s="1"/>
  <c r="BZ31" i="44"/>
  <c r="BZ38" i="44" s="1"/>
  <c r="BZ31" i="34" s="1"/>
  <c r="BR31" i="44"/>
  <c r="BR38" i="44" s="1"/>
  <c r="BR31" i="34" s="1"/>
  <c r="BT31" i="44"/>
  <c r="BT38" i="44" s="1"/>
  <c r="BT31" i="34" s="1"/>
  <c r="CA31" i="44"/>
  <c r="CA38" i="44" s="1"/>
  <c r="CA31" i="34" s="1"/>
  <c r="BS31" i="44"/>
  <c r="BS38" i="44" s="1"/>
  <c r="BS31" i="34" s="1"/>
  <c r="BY31" i="44"/>
  <c r="BY38" i="44" s="1"/>
  <c r="BY31" i="34" s="1"/>
  <c r="BU31" i="44"/>
  <c r="BU38" i="44" s="1"/>
  <c r="BU31" i="34" s="1"/>
  <c r="BX31" i="44"/>
  <c r="BX38" i="44" s="1"/>
  <c r="BX31" i="34" s="1"/>
  <c r="BW31" i="44"/>
  <c r="BW38" i="44" s="1"/>
  <c r="BW31" i="34" s="1"/>
  <c r="CC31" i="44"/>
  <c r="CC38" i="44" s="1"/>
  <c r="CC31" i="34" s="1"/>
  <c r="CD31" i="44"/>
  <c r="CD38" i="44" s="1"/>
  <c r="CD31" i="34" s="1"/>
  <c r="BV31" i="44"/>
  <c r="BV38" i="44" s="1"/>
  <c r="BV31" i="34" s="1"/>
  <c r="BQ31" i="44"/>
  <c r="BQ38" i="44" s="1"/>
  <c r="BQ31" i="34" s="1"/>
  <c r="CM31" i="44"/>
  <c r="CM38" i="44" s="1"/>
  <c r="CM31" i="34" s="1"/>
  <c r="CJ31" i="44"/>
  <c r="CJ38" i="44" s="1"/>
  <c r="CJ31" i="34" s="1"/>
  <c r="CK31" i="44"/>
  <c r="CK38" i="44" s="1"/>
  <c r="CK31" i="34" s="1"/>
  <c r="CH31" i="44"/>
  <c r="CH38" i="44" s="1"/>
  <c r="CH31" i="34" s="1"/>
  <c r="CE31" i="44"/>
  <c r="CE38" i="44" s="1"/>
  <c r="CE31" i="34" s="1"/>
  <c r="CF31" i="44"/>
  <c r="CF38" i="44" s="1"/>
  <c r="CF31" i="34" s="1"/>
  <c r="CG31" i="44"/>
  <c r="CG38" i="44" s="1"/>
  <c r="CG31" i="34" s="1"/>
  <c r="CI31" i="44"/>
  <c r="CI38" i="44" s="1"/>
  <c r="CI31" i="34" s="1"/>
  <c r="CL31" i="44"/>
  <c r="CL38" i="44" s="1"/>
  <c r="CL31" i="34" s="1"/>
  <c r="CP31" i="44"/>
  <c r="CP38" i="44" s="1"/>
  <c r="CP31" i="34" s="1"/>
  <c r="CO31" i="44"/>
  <c r="CO38" i="44" s="1"/>
  <c r="CO31" i="34" s="1"/>
  <c r="CN31" i="44"/>
  <c r="CN38" i="44" s="1"/>
  <c r="CN31" i="34" s="1"/>
  <c r="CR31" i="44"/>
  <c r="CR38" i="44" s="1"/>
  <c r="CR31" i="34" s="1"/>
  <c r="CQ31" i="44"/>
  <c r="CQ38" i="44" s="1"/>
  <c r="CQ31" i="34" s="1"/>
  <c r="CP30" i="44"/>
  <c r="CP37" i="44" s="1"/>
  <c r="CP30" i="34" s="1"/>
  <c r="CQ30" i="44"/>
  <c r="CQ37" i="44" s="1"/>
  <c r="CQ30" i="34" s="1"/>
  <c r="CO30" i="44"/>
  <c r="CO37" i="44" s="1"/>
  <c r="CO30" i="34" s="1"/>
  <c r="CN30" i="44"/>
  <c r="CN37" i="44" s="1"/>
  <c r="CN30" i="34" s="1"/>
  <c r="CR30" i="44"/>
  <c r="CR37" i="44" s="1"/>
  <c r="CR30" i="34" s="1"/>
  <c r="CE30" i="44"/>
  <c r="CE37" i="44" s="1"/>
  <c r="CE30" i="34" s="1"/>
  <c r="CJ30" i="44"/>
  <c r="CJ37" i="44" s="1"/>
  <c r="CJ30" i="34" s="1"/>
  <c r="CM30" i="44"/>
  <c r="CM37" i="44" s="1"/>
  <c r="CM30" i="34" s="1"/>
  <c r="CK30" i="44"/>
  <c r="CK37" i="44" s="1"/>
  <c r="CK30" i="34" s="1"/>
  <c r="CG30" i="44"/>
  <c r="CG37" i="44" s="1"/>
  <c r="CG30" i="34" s="1"/>
  <c r="CI30" i="44"/>
  <c r="CI37" i="44" s="1"/>
  <c r="CI30" i="34" s="1"/>
  <c r="CH30" i="44"/>
  <c r="CH37" i="44" s="1"/>
  <c r="CH30" i="34" s="1"/>
  <c r="CF30" i="44"/>
  <c r="CF37" i="44" s="1"/>
  <c r="CF30" i="34" s="1"/>
  <c r="CL30" i="44"/>
  <c r="CL37" i="44" s="1"/>
  <c r="CL30" i="34" s="1"/>
  <c r="BZ30" i="44"/>
  <c r="BZ37" i="44" s="1"/>
  <c r="BZ30" i="34" s="1"/>
  <c r="BR30" i="44"/>
  <c r="BR37" i="44" s="1"/>
  <c r="BR30" i="34" s="1"/>
  <c r="BV30" i="44"/>
  <c r="BV37" i="44" s="1"/>
  <c r="BV30" i="34" s="1"/>
  <c r="CD30" i="44"/>
  <c r="CD37" i="44" s="1"/>
  <c r="CD30" i="34" s="1"/>
  <c r="BT30" i="44"/>
  <c r="BT37" i="44" s="1"/>
  <c r="BT30" i="34" s="1"/>
  <c r="CA30" i="44"/>
  <c r="CA37" i="44" s="1"/>
  <c r="CA30" i="34" s="1"/>
  <c r="BS30" i="44"/>
  <c r="BS37" i="44" s="1"/>
  <c r="BS30" i="34" s="1"/>
  <c r="CC30" i="44"/>
  <c r="CC37" i="44" s="1"/>
  <c r="CC30" i="34" s="1"/>
  <c r="CB30" i="44"/>
  <c r="CB37" i="44" s="1"/>
  <c r="CB30" i="34" s="1"/>
  <c r="BY30" i="44"/>
  <c r="BY37" i="44" s="1"/>
  <c r="BY30" i="34" s="1"/>
  <c r="BQ30" i="44"/>
  <c r="BQ37" i="44" s="1"/>
  <c r="BQ30" i="34" s="1"/>
  <c r="BX30" i="44"/>
  <c r="BX37" i="44" s="1"/>
  <c r="BX30" i="34" s="1"/>
  <c r="BU30" i="44"/>
  <c r="BU37" i="44" s="1"/>
  <c r="BU30" i="34" s="1"/>
  <c r="BW30" i="44"/>
  <c r="BW37" i="44" s="1"/>
  <c r="BW30" i="34" s="1"/>
  <c r="X30" i="44"/>
  <c r="X37" i="44" s="1"/>
  <c r="X30" i="34" s="1"/>
  <c r="AF30" i="44"/>
  <c r="AF37" i="44" s="1"/>
  <c r="AF30" i="34" s="1"/>
  <c r="AN30" i="44"/>
  <c r="AN37" i="44" s="1"/>
  <c r="AN30" i="34" s="1"/>
  <c r="AS30" i="44"/>
  <c r="AS37" i="44" s="1"/>
  <c r="AS30" i="34" s="1"/>
  <c r="AI30" i="44"/>
  <c r="AI37" i="44" s="1"/>
  <c r="AI30" i="34" s="1"/>
  <c r="AJ30" i="44"/>
  <c r="AJ37" i="44" s="1"/>
  <c r="AJ30" i="34" s="1"/>
  <c r="AV30" i="44"/>
  <c r="AV37" i="44" s="1"/>
  <c r="AV30" i="34" s="1"/>
  <c r="W30" i="44"/>
  <c r="W37" i="44" s="1"/>
  <c r="W30" i="34" s="1"/>
  <c r="AM30" i="44"/>
  <c r="AM37" i="44" s="1"/>
  <c r="AM30" i="34" s="1"/>
  <c r="Y30" i="44"/>
  <c r="Y37" i="44" s="1"/>
  <c r="Y30" i="34" s="1"/>
  <c r="AG30" i="44"/>
  <c r="AG37" i="44" s="1"/>
  <c r="AG30" i="34" s="1"/>
  <c r="AO30" i="44"/>
  <c r="AO37" i="44" s="1"/>
  <c r="AO30" i="34" s="1"/>
  <c r="AR30" i="44"/>
  <c r="AR37" i="44" s="1"/>
  <c r="AR30" i="34" s="1"/>
  <c r="AP30" i="44"/>
  <c r="AP37" i="44" s="1"/>
  <c r="AP30" i="34" s="1"/>
  <c r="AB30" i="44"/>
  <c r="AB37" i="44" s="1"/>
  <c r="AB30" i="34" s="1"/>
  <c r="L30" i="44"/>
  <c r="AC30" i="44"/>
  <c r="AC37" i="44" s="1"/>
  <c r="AC30" i="34" s="1"/>
  <c r="AD30" i="44"/>
  <c r="AD37" i="44" s="1"/>
  <c r="AD30" i="34" s="1"/>
  <c r="AE30" i="44"/>
  <c r="AE37" i="44" s="1"/>
  <c r="AE30" i="34" s="1"/>
  <c r="AT30" i="44"/>
  <c r="AT37" i="44" s="1"/>
  <c r="AT30" i="34" s="1"/>
  <c r="Z30" i="44"/>
  <c r="Z37" i="44" s="1"/>
  <c r="Z30" i="34" s="1"/>
  <c r="AH30" i="44"/>
  <c r="AH37" i="44" s="1"/>
  <c r="AH30" i="34" s="1"/>
  <c r="AQ30" i="44"/>
  <c r="AQ37" i="44" s="1"/>
  <c r="AQ30" i="34" s="1"/>
  <c r="AA30" i="44"/>
  <c r="AA37" i="44" s="1"/>
  <c r="AA30" i="34" s="1"/>
  <c r="AK30" i="44"/>
  <c r="AK37" i="44" s="1"/>
  <c r="AK30" i="34" s="1"/>
  <c r="AL30" i="44"/>
  <c r="AL37" i="44" s="1"/>
  <c r="AL30" i="34" s="1"/>
  <c r="AU30" i="44"/>
  <c r="AU37" i="44" s="1"/>
  <c r="AU30" i="34" s="1"/>
  <c r="V30" i="44"/>
  <c r="V37" i="44" s="1"/>
  <c r="BM30" i="44"/>
  <c r="BM37" i="44" s="1"/>
  <c r="BM30" i="34" s="1"/>
  <c r="AW30" i="44"/>
  <c r="AW37" i="44" s="1"/>
  <c r="AW30" i="34" s="1"/>
  <c r="BI30" i="44"/>
  <c r="BI37" i="44" s="1"/>
  <c r="BI30" i="34" s="1"/>
  <c r="BF30" i="44"/>
  <c r="BF37" i="44" s="1"/>
  <c r="BF30" i="34" s="1"/>
  <c r="BG30" i="44"/>
  <c r="BG37" i="44" s="1"/>
  <c r="BG30" i="34" s="1"/>
  <c r="BN30" i="44"/>
  <c r="BN37" i="44" s="1"/>
  <c r="BN30" i="34" s="1"/>
  <c r="BK30" i="44"/>
  <c r="BK37" i="44" s="1"/>
  <c r="BK30" i="34" s="1"/>
  <c r="BA30" i="44"/>
  <c r="BA37" i="44" s="1"/>
  <c r="BA30" i="34" s="1"/>
  <c r="BC30" i="44"/>
  <c r="BC37" i="44" s="1"/>
  <c r="BC30" i="34" s="1"/>
  <c r="BP30" i="44"/>
  <c r="BP37" i="44" s="1"/>
  <c r="BP30" i="34" s="1"/>
  <c r="BD30" i="44"/>
  <c r="BD37" i="44" s="1"/>
  <c r="BD30" i="34" s="1"/>
  <c r="BE30" i="44"/>
  <c r="BE37" i="44" s="1"/>
  <c r="BE30" i="34" s="1"/>
  <c r="BL30" i="44"/>
  <c r="BL37" i="44" s="1"/>
  <c r="BL30" i="34" s="1"/>
  <c r="BH30" i="44"/>
  <c r="BH37" i="44" s="1"/>
  <c r="BH30" i="34" s="1"/>
  <c r="AX30" i="44"/>
  <c r="AX37" i="44" s="1"/>
  <c r="AX30" i="34" s="1"/>
  <c r="AY30" i="44"/>
  <c r="AY37" i="44" s="1"/>
  <c r="AY30" i="34" s="1"/>
  <c r="AZ30" i="44"/>
  <c r="AZ37" i="44" s="1"/>
  <c r="AZ30" i="34" s="1"/>
  <c r="BO30" i="44"/>
  <c r="BO37" i="44" s="1"/>
  <c r="BO30" i="34" s="1"/>
  <c r="BJ30" i="44"/>
  <c r="BJ37" i="44" s="1"/>
  <c r="BJ30" i="34" s="1"/>
  <c r="BB30" i="44"/>
  <c r="BB37" i="44" s="1"/>
  <c r="BB30" i="34" s="1"/>
  <c r="CS30" i="44"/>
  <c r="CS37" i="44" s="1"/>
  <c r="CS30" i="34" s="1"/>
  <c r="CT30" i="44"/>
  <c r="CT37" i="44" s="1"/>
  <c r="CT30" i="34" s="1"/>
  <c r="CX38" i="34"/>
  <c r="BN60" i="34" l="1"/>
  <c r="N291" i="34"/>
  <c r="BT60" i="34"/>
  <c r="N297" i="34"/>
  <c r="BC60" i="34"/>
  <c r="N280" i="34"/>
  <c r="CP60" i="34"/>
  <c r="N319" i="34"/>
  <c r="R319" i="34" s="1"/>
  <c r="J319" i="34" s="1"/>
  <c r="V60" i="34"/>
  <c r="N247" i="34"/>
  <c r="R247" i="34" s="1"/>
  <c r="J247" i="34" s="1"/>
  <c r="W60" i="34"/>
  <c r="N248" i="34"/>
  <c r="AB60" i="34"/>
  <c r="N253" i="34"/>
  <c r="R253" i="34" s="1"/>
  <c r="J253" i="34" s="1"/>
  <c r="BP60" i="34"/>
  <c r="N293" i="34"/>
  <c r="BM60" i="34"/>
  <c r="N290" i="34"/>
  <c r="BV60" i="34"/>
  <c r="N299" i="34"/>
  <c r="R299" i="34" s="1"/>
  <c r="J299" i="34" s="1"/>
  <c r="BW60" i="34"/>
  <c r="N300" i="34"/>
  <c r="BA60" i="34"/>
  <c r="N278" i="34"/>
  <c r="R278" i="34" s="1"/>
  <c r="J278" i="34" s="1"/>
  <c r="BB60" i="34"/>
  <c r="N279" i="34"/>
  <c r="BK60" i="34"/>
  <c r="N288" i="34"/>
  <c r="BL60" i="34"/>
  <c r="N289" i="34"/>
  <c r="R289" i="34" s="1"/>
  <c r="J289" i="34" s="1"/>
  <c r="BD60" i="34"/>
  <c r="N281" i="34"/>
  <c r="CM60" i="34"/>
  <c r="N316" i="34"/>
  <c r="CK60" i="34"/>
  <c r="N314" i="34"/>
  <c r="CF60" i="34"/>
  <c r="N309" i="34"/>
  <c r="CD60" i="34"/>
  <c r="N307" i="34"/>
  <c r="U60" i="34"/>
  <c r="N246" i="34"/>
  <c r="T60" i="34"/>
  <c r="N245" i="34"/>
  <c r="AE60" i="34"/>
  <c r="N256" i="34"/>
  <c r="AF60" i="34"/>
  <c r="N257" i="34"/>
  <c r="R60" i="34"/>
  <c r="N243" i="34"/>
  <c r="AA60" i="34"/>
  <c r="N252" i="34"/>
  <c r="AN60" i="34"/>
  <c r="N265" i="34"/>
  <c r="R265" i="34" s="1"/>
  <c r="J265" i="34" s="1"/>
  <c r="BQ60" i="34"/>
  <c r="N294" i="34"/>
  <c r="AX60" i="34"/>
  <c r="N275" i="34"/>
  <c r="AW60" i="34"/>
  <c r="N274" i="34"/>
  <c r="CE60" i="34"/>
  <c r="N308" i="34"/>
  <c r="R308" i="34" s="1"/>
  <c r="J308" i="34" s="1"/>
  <c r="AQ60" i="34"/>
  <c r="N268" i="34"/>
  <c r="AG60" i="34"/>
  <c r="N258" i="34"/>
  <c r="R258" i="34" s="1"/>
  <c r="J258" i="34" s="1"/>
  <c r="BY60" i="34"/>
  <c r="N302" i="34"/>
  <c r="BR60" i="34"/>
  <c r="N295" i="34"/>
  <c r="BS60" i="34"/>
  <c r="N296" i="34"/>
  <c r="R296" i="34" s="1"/>
  <c r="J296" i="34" s="1"/>
  <c r="BU60" i="34"/>
  <c r="N298" i="34"/>
  <c r="AZ60" i="34"/>
  <c r="N277" i="34"/>
  <c r="BJ60" i="34"/>
  <c r="N287" i="34"/>
  <c r="R287" i="34" s="1"/>
  <c r="J287" i="34" s="1"/>
  <c r="AS60" i="34"/>
  <c r="N270" i="34"/>
  <c r="BH60" i="34"/>
  <c r="N285" i="34"/>
  <c r="R285" i="34" s="1"/>
  <c r="J285" i="34" s="1"/>
  <c r="AY60" i="34"/>
  <c r="N276" i="34"/>
  <c r="CN60" i="34"/>
  <c r="N317" i="34"/>
  <c r="R317" i="34" s="1"/>
  <c r="J317" i="34" s="1"/>
  <c r="CH60" i="34"/>
  <c r="N311" i="34"/>
  <c r="CC60" i="34"/>
  <c r="N306" i="34"/>
  <c r="CG60" i="34"/>
  <c r="N310" i="34"/>
  <c r="R310" i="34" s="1"/>
  <c r="J310" i="34" s="1"/>
  <c r="Z60" i="34"/>
  <c r="N251" i="34"/>
  <c r="AC60" i="34"/>
  <c r="N254" i="34"/>
  <c r="Y60" i="34"/>
  <c r="N250" i="34"/>
  <c r="AM60" i="34"/>
  <c r="N264" i="34"/>
  <c r="AH60" i="34"/>
  <c r="N259" i="34"/>
  <c r="S60" i="34"/>
  <c r="N244" i="34"/>
  <c r="BG60" i="34"/>
  <c r="N284" i="34"/>
  <c r="BF60" i="34"/>
  <c r="N283" i="34"/>
  <c r="CL60" i="34"/>
  <c r="N315" i="34"/>
  <c r="R315" i="34" s="1"/>
  <c r="J315" i="34" s="1"/>
  <c r="CI60" i="34"/>
  <c r="N312" i="34"/>
  <c r="R312" i="34" s="1"/>
  <c r="J312" i="34" s="1"/>
  <c r="AR60" i="34"/>
  <c r="N269" i="34"/>
  <c r="R269" i="34" s="1"/>
  <c r="J269" i="34" s="1"/>
  <c r="AD60" i="34"/>
  <c r="N255" i="34"/>
  <c r="BO60" i="34"/>
  <c r="N292" i="34"/>
  <c r="R292" i="34" s="1"/>
  <c r="J292" i="34" s="1"/>
  <c r="BZ60" i="34"/>
  <c r="N303" i="34"/>
  <c r="R303" i="34" s="1"/>
  <c r="J303" i="34" s="1"/>
  <c r="BX60" i="34"/>
  <c r="N301" i="34"/>
  <c r="R301" i="34" s="1"/>
  <c r="J301" i="34" s="1"/>
  <c r="BI60" i="34"/>
  <c r="N286" i="34"/>
  <c r="BE60" i="34"/>
  <c r="N282" i="34"/>
  <c r="R282" i="34" s="1"/>
  <c r="J282" i="34" s="1"/>
  <c r="AU60" i="34"/>
  <c r="N272" i="34"/>
  <c r="AT60" i="34"/>
  <c r="N271" i="34"/>
  <c r="AV60" i="34"/>
  <c r="N273" i="34"/>
  <c r="R273" i="34" s="1"/>
  <c r="J273" i="34" s="1"/>
  <c r="CO60" i="34"/>
  <c r="N318" i="34"/>
  <c r="CJ60" i="34"/>
  <c r="N313" i="34"/>
  <c r="R313" i="34" s="1"/>
  <c r="J313" i="34" s="1"/>
  <c r="CB60" i="34"/>
  <c r="N305" i="34"/>
  <c r="R305" i="34" s="1"/>
  <c r="J305" i="34" s="1"/>
  <c r="CA60" i="34"/>
  <c r="N304" i="34"/>
  <c r="AP60" i="34"/>
  <c r="N267" i="34"/>
  <c r="R267" i="34" s="1"/>
  <c r="J267" i="34" s="1"/>
  <c r="AL60" i="34"/>
  <c r="N263" i="34"/>
  <c r="AK60" i="34"/>
  <c r="N262" i="34"/>
  <c r="R262" i="34" s="1"/>
  <c r="J262" i="34" s="1"/>
  <c r="AJ60" i="34"/>
  <c r="N261" i="34"/>
  <c r="AI60" i="34"/>
  <c r="N260" i="34"/>
  <c r="AO60" i="34"/>
  <c r="N266" i="34"/>
  <c r="X60" i="34"/>
  <c r="N249" i="34"/>
  <c r="CB59" i="34"/>
  <c r="N221" i="34"/>
  <c r="BZ59" i="34"/>
  <c r="N219" i="34"/>
  <c r="BI59" i="34"/>
  <c r="N202" i="34"/>
  <c r="BD59" i="34"/>
  <c r="N197" i="34"/>
  <c r="W59" i="34"/>
  <c r="N164" i="34"/>
  <c r="AE59" i="34"/>
  <c r="N172" i="34"/>
  <c r="CP59" i="34"/>
  <c r="N235" i="34"/>
  <c r="CN59" i="34"/>
  <c r="N233" i="34"/>
  <c r="CH59" i="34"/>
  <c r="N227" i="34"/>
  <c r="CA59" i="34"/>
  <c r="N220" i="34"/>
  <c r="CI59" i="34"/>
  <c r="N228" i="34"/>
  <c r="BY59" i="34"/>
  <c r="N218" i="34"/>
  <c r="BU59" i="34"/>
  <c r="N214" i="34"/>
  <c r="BN59" i="34"/>
  <c r="N207" i="34"/>
  <c r="AZ59" i="34"/>
  <c r="N193" i="34"/>
  <c r="BK59" i="34"/>
  <c r="N204" i="34"/>
  <c r="AW59" i="34"/>
  <c r="N190" i="34"/>
  <c r="AV59" i="34"/>
  <c r="N189" i="34"/>
  <c r="BJ59" i="34"/>
  <c r="N203" i="34"/>
  <c r="T59" i="34"/>
  <c r="N161" i="34"/>
  <c r="U59" i="34"/>
  <c r="N162" i="34"/>
  <c r="AG59" i="34"/>
  <c r="N174" i="34"/>
  <c r="AO59" i="34"/>
  <c r="N182" i="34"/>
  <c r="AH59" i="34"/>
  <c r="N175" i="34"/>
  <c r="AP59" i="34"/>
  <c r="N183" i="34"/>
  <c r="AI59" i="34"/>
  <c r="N176" i="34"/>
  <c r="CM59" i="34"/>
  <c r="N232" i="34"/>
  <c r="CF59" i="34"/>
  <c r="N225" i="34"/>
  <c r="BP59" i="34"/>
  <c r="N209" i="34"/>
  <c r="BA59" i="34"/>
  <c r="N194" i="34"/>
  <c r="Y59" i="34"/>
  <c r="N166" i="34"/>
  <c r="AF59" i="34"/>
  <c r="N173" i="34"/>
  <c r="AA59" i="34"/>
  <c r="N168" i="34"/>
  <c r="CJ59" i="34"/>
  <c r="N229" i="34"/>
  <c r="CE59" i="34"/>
  <c r="N224" i="34"/>
  <c r="CD59" i="34"/>
  <c r="N223" i="34"/>
  <c r="BM59" i="34"/>
  <c r="N206" i="34"/>
  <c r="BS59" i="34"/>
  <c r="N212" i="34"/>
  <c r="BO59" i="34"/>
  <c r="N208" i="34"/>
  <c r="BV59" i="34"/>
  <c r="N215" i="34"/>
  <c r="BH59" i="34"/>
  <c r="N201" i="34"/>
  <c r="AT59" i="34"/>
  <c r="N187" i="34"/>
  <c r="BF59" i="34"/>
  <c r="N199" i="34"/>
  <c r="BB59" i="34"/>
  <c r="N195" i="34"/>
  <c r="AX59" i="34"/>
  <c r="N191" i="34"/>
  <c r="AC59" i="34"/>
  <c r="N170" i="34"/>
  <c r="AL59" i="34"/>
  <c r="N179" i="34"/>
  <c r="AM59" i="34"/>
  <c r="N180" i="34"/>
  <c r="AR59" i="34"/>
  <c r="N185" i="34"/>
  <c r="AN59" i="34"/>
  <c r="N181" i="34"/>
  <c r="AD59" i="34"/>
  <c r="N171" i="34"/>
  <c r="AQ59" i="34"/>
  <c r="N184" i="34"/>
  <c r="CL59" i="34"/>
  <c r="N231" i="34"/>
  <c r="BQ59" i="34"/>
  <c r="N210" i="34"/>
  <c r="BC59" i="34"/>
  <c r="N196" i="34"/>
  <c r="BL59" i="34"/>
  <c r="N205" i="34"/>
  <c r="Z59" i="34"/>
  <c r="N167" i="34"/>
  <c r="X59" i="34"/>
  <c r="N165" i="34"/>
  <c r="CK59" i="34"/>
  <c r="N230" i="34"/>
  <c r="CC59" i="34"/>
  <c r="N222" i="34"/>
  <c r="CG59" i="34"/>
  <c r="N226" i="34"/>
  <c r="BR59" i="34"/>
  <c r="N211" i="34"/>
  <c r="BT59" i="34"/>
  <c r="N213" i="34"/>
  <c r="BW59" i="34"/>
  <c r="N216" i="34"/>
  <c r="BX59" i="34"/>
  <c r="N217" i="34"/>
  <c r="AU59" i="34"/>
  <c r="N188" i="34"/>
  <c r="BE59" i="34"/>
  <c r="N198" i="34"/>
  <c r="AY59" i="34"/>
  <c r="N192" i="34"/>
  <c r="AS59" i="34"/>
  <c r="N186" i="34"/>
  <c r="BG59" i="34"/>
  <c r="N200" i="34"/>
  <c r="AK59" i="34"/>
  <c r="N178" i="34"/>
  <c r="AJ59" i="34"/>
  <c r="N177" i="34"/>
  <c r="R59" i="34"/>
  <c r="N159" i="34"/>
  <c r="S59" i="34"/>
  <c r="N160" i="34"/>
  <c r="AB59" i="34"/>
  <c r="N169" i="34"/>
  <c r="V59" i="34"/>
  <c r="N163" i="34"/>
  <c r="CO59" i="34"/>
  <c r="N234" i="34"/>
  <c r="AX58" i="34"/>
  <c r="N107" i="34"/>
  <c r="N110" i="34"/>
  <c r="BA58" i="34"/>
  <c r="BB58" i="34"/>
  <c r="N111" i="34"/>
  <c r="AP58" i="34"/>
  <c r="N99" i="34"/>
  <c r="R99" i="34" s="1"/>
  <c r="J99" i="34" s="1"/>
  <c r="N76" i="34"/>
  <c r="R76" i="34" s="1"/>
  <c r="J76" i="34" s="1"/>
  <c r="S58" i="34"/>
  <c r="N128" i="34"/>
  <c r="BS58" i="34"/>
  <c r="N132" i="34"/>
  <c r="BW58" i="34"/>
  <c r="CD58" i="34"/>
  <c r="N139" i="34"/>
  <c r="CJ58" i="34"/>
  <c r="N145" i="34"/>
  <c r="BF58" i="34"/>
  <c r="N115" i="34"/>
  <c r="N103" i="34"/>
  <c r="AT58" i="34"/>
  <c r="N109" i="34"/>
  <c r="AZ58" i="34"/>
  <c r="N116" i="34"/>
  <c r="BG58" i="34"/>
  <c r="N114" i="34"/>
  <c r="BE58" i="34"/>
  <c r="N100" i="34"/>
  <c r="R100" i="34" s="1"/>
  <c r="J100" i="34" s="1"/>
  <c r="AQ58" i="34"/>
  <c r="N96" i="34"/>
  <c r="R96" i="34" s="1"/>
  <c r="J96" i="34" s="1"/>
  <c r="AM58" i="34"/>
  <c r="N84" i="34"/>
  <c r="R84" i="34" s="1"/>
  <c r="J84" i="34" s="1"/>
  <c r="AA58" i="34"/>
  <c r="N81" i="34"/>
  <c r="R81" i="34" s="1"/>
  <c r="J81" i="34" s="1"/>
  <c r="X58" i="34"/>
  <c r="N86" i="34"/>
  <c r="R86" i="34" s="1"/>
  <c r="J86" i="34" s="1"/>
  <c r="AC58" i="34"/>
  <c r="N101" i="34"/>
  <c r="R101" i="34" s="1"/>
  <c r="J101" i="34" s="1"/>
  <c r="AR58" i="34"/>
  <c r="N93" i="34"/>
  <c r="R93" i="34" s="1"/>
  <c r="J93" i="34" s="1"/>
  <c r="AJ58" i="34"/>
  <c r="N126" i="34"/>
  <c r="BQ58" i="34"/>
  <c r="N133" i="34"/>
  <c r="BX58" i="34"/>
  <c r="N125" i="34"/>
  <c r="BP58" i="34"/>
  <c r="BV58" i="34"/>
  <c r="N131" i="34"/>
  <c r="N140" i="34"/>
  <c r="CE58" i="34"/>
  <c r="CF58" i="34"/>
  <c r="N141" i="34"/>
  <c r="N146" i="34"/>
  <c r="CK58" i="34"/>
  <c r="N104" i="34"/>
  <c r="AU58" i="34"/>
  <c r="N106" i="34"/>
  <c r="AW58" i="34"/>
  <c r="N80" i="34"/>
  <c r="R80" i="34" s="1"/>
  <c r="J80" i="34" s="1"/>
  <c r="W58" i="34"/>
  <c r="N94" i="34"/>
  <c r="R94" i="34" s="1"/>
  <c r="J94" i="34" s="1"/>
  <c r="AK58" i="34"/>
  <c r="N98" i="34"/>
  <c r="R98" i="34" s="1"/>
  <c r="J98" i="34" s="1"/>
  <c r="AO58" i="34"/>
  <c r="N130" i="34"/>
  <c r="BU58" i="34"/>
  <c r="BN58" i="34"/>
  <c r="N123" i="34"/>
  <c r="N144" i="34"/>
  <c r="CI58" i="34"/>
  <c r="CP58" i="34"/>
  <c r="N151" i="34"/>
  <c r="N120" i="34"/>
  <c r="BK58" i="34"/>
  <c r="N113" i="34"/>
  <c r="BD58" i="34"/>
  <c r="N121" i="34"/>
  <c r="BL58" i="34"/>
  <c r="BJ58" i="34"/>
  <c r="N119" i="34"/>
  <c r="N102" i="34"/>
  <c r="AS58" i="34"/>
  <c r="AH58" i="34"/>
  <c r="N91" i="34"/>
  <c r="R91" i="34" s="1"/>
  <c r="J91" i="34" s="1"/>
  <c r="AD58" i="34"/>
  <c r="N87" i="34"/>
  <c r="R87" i="34" s="1"/>
  <c r="J87" i="34" s="1"/>
  <c r="Z58" i="34"/>
  <c r="N83" i="34"/>
  <c r="R83" i="34" s="1"/>
  <c r="J83" i="34" s="1"/>
  <c r="N95" i="34"/>
  <c r="R95" i="34" s="1"/>
  <c r="J95" i="34" s="1"/>
  <c r="AL58" i="34"/>
  <c r="N78" i="34"/>
  <c r="R78" i="34" s="1"/>
  <c r="J78" i="34" s="1"/>
  <c r="U58" i="34"/>
  <c r="N89" i="34"/>
  <c r="R89" i="34" s="1"/>
  <c r="J89" i="34" s="1"/>
  <c r="AF58" i="34"/>
  <c r="N85" i="34"/>
  <c r="R85" i="34" s="1"/>
  <c r="J85" i="34" s="1"/>
  <c r="AB58" i="34"/>
  <c r="N129" i="34"/>
  <c r="BT58" i="34"/>
  <c r="N134" i="34"/>
  <c r="BY58" i="34"/>
  <c r="BZ58" i="34"/>
  <c r="N135" i="34"/>
  <c r="CH58" i="34"/>
  <c r="N143" i="34"/>
  <c r="N138" i="34"/>
  <c r="CC58" i="34"/>
  <c r="N136" i="34"/>
  <c r="CA58" i="34"/>
  <c r="N148" i="34"/>
  <c r="CM58" i="34"/>
  <c r="N150" i="34"/>
  <c r="CO58" i="34"/>
  <c r="N105" i="34"/>
  <c r="AV58" i="34"/>
  <c r="N117" i="34"/>
  <c r="BH58" i="34"/>
  <c r="N108" i="34"/>
  <c r="AY58" i="34"/>
  <c r="N112" i="34"/>
  <c r="BC58" i="34"/>
  <c r="N118" i="34"/>
  <c r="BI58" i="34"/>
  <c r="N90" i="34"/>
  <c r="R90" i="34" s="1"/>
  <c r="J90" i="34" s="1"/>
  <c r="AG58" i="34"/>
  <c r="N79" i="34"/>
  <c r="R79" i="34" s="1"/>
  <c r="J79" i="34" s="1"/>
  <c r="V58" i="34"/>
  <c r="N82" i="34"/>
  <c r="R82" i="34" s="1"/>
  <c r="J82" i="34" s="1"/>
  <c r="Y58" i="34"/>
  <c r="N97" i="34"/>
  <c r="R97" i="34" s="1"/>
  <c r="J97" i="34" s="1"/>
  <c r="AN58" i="34"/>
  <c r="N92" i="34"/>
  <c r="R92" i="34" s="1"/>
  <c r="J92" i="34" s="1"/>
  <c r="AI58" i="34"/>
  <c r="N88" i="34"/>
  <c r="R88" i="34" s="1"/>
  <c r="J88" i="34" s="1"/>
  <c r="AE58" i="34"/>
  <c r="N77" i="34"/>
  <c r="R77" i="34" s="1"/>
  <c r="J77" i="34" s="1"/>
  <c r="T58" i="34"/>
  <c r="N122" i="34"/>
  <c r="BM58" i="34"/>
  <c r="N124" i="34"/>
  <c r="BO58" i="34"/>
  <c r="BR58" i="34"/>
  <c r="N127" i="34"/>
  <c r="N137" i="34"/>
  <c r="CB58" i="34"/>
  <c r="N142" i="34"/>
  <c r="CG58" i="34"/>
  <c r="CN58" i="34"/>
  <c r="N149" i="34"/>
  <c r="CL58" i="34"/>
  <c r="N147" i="34"/>
  <c r="CX42" i="44"/>
  <c r="CX43" i="44"/>
  <c r="V30" i="34"/>
  <c r="CY28" i="34" s="1"/>
  <c r="C35" i="44"/>
  <c r="K15" i="34"/>
  <c r="K22" i="34" s="1"/>
  <c r="K16" i="34"/>
  <c r="K23" i="34" s="1"/>
  <c r="M30" i="44"/>
  <c r="N30" i="44"/>
  <c r="N37" i="44" s="1"/>
  <c r="Q286" i="34" l="1"/>
  <c r="P286" i="34"/>
  <c r="O286" i="34"/>
  <c r="Q312" i="34"/>
  <c r="O312" i="34"/>
  <c r="P312" i="34"/>
  <c r="P311" i="34"/>
  <c r="Q311" i="34"/>
  <c r="O311" i="34"/>
  <c r="P277" i="34"/>
  <c r="Q277" i="34"/>
  <c r="O277" i="34"/>
  <c r="O288" i="34"/>
  <c r="P288" i="34"/>
  <c r="Q288" i="34"/>
  <c r="P293" i="34"/>
  <c r="Q293" i="34"/>
  <c r="O293" i="34"/>
  <c r="O272" i="34"/>
  <c r="P272" i="34"/>
  <c r="Q272" i="34"/>
  <c r="O276" i="34"/>
  <c r="P276" i="34"/>
  <c r="Q276" i="34"/>
  <c r="Q274" i="34"/>
  <c r="P274" i="34"/>
  <c r="O274" i="34"/>
  <c r="Q278" i="34"/>
  <c r="O278" i="34"/>
  <c r="P278" i="34"/>
  <c r="Q318" i="34"/>
  <c r="O318" i="34"/>
  <c r="P318" i="34"/>
  <c r="O271" i="34"/>
  <c r="Q271" i="34"/>
  <c r="P271" i="34"/>
  <c r="Q282" i="34"/>
  <c r="P282" i="34"/>
  <c r="O282" i="34"/>
  <c r="P301" i="34"/>
  <c r="Q301" i="34"/>
  <c r="O301" i="34"/>
  <c r="O292" i="34"/>
  <c r="P292" i="34"/>
  <c r="Q292" i="34"/>
  <c r="Q315" i="34"/>
  <c r="O315" i="34"/>
  <c r="P315" i="34"/>
  <c r="O284" i="34"/>
  <c r="P284" i="34"/>
  <c r="Q284" i="34"/>
  <c r="P317" i="34"/>
  <c r="Q317" i="34"/>
  <c r="O317" i="34"/>
  <c r="P285" i="34"/>
  <c r="Q285" i="34"/>
  <c r="O285" i="34"/>
  <c r="O287" i="34"/>
  <c r="P287" i="34"/>
  <c r="Q287" i="34"/>
  <c r="Q298" i="34"/>
  <c r="P298" i="34"/>
  <c r="O298" i="34"/>
  <c r="O275" i="34"/>
  <c r="P275" i="34"/>
  <c r="Q275" i="34"/>
  <c r="O316" i="34"/>
  <c r="P316" i="34"/>
  <c r="Q316" i="34"/>
  <c r="P289" i="34"/>
  <c r="Q289" i="34"/>
  <c r="O289" i="34"/>
  <c r="O279" i="34"/>
  <c r="Q279" i="34"/>
  <c r="P279" i="34"/>
  <c r="O300" i="34"/>
  <c r="P300" i="34"/>
  <c r="Q300" i="34"/>
  <c r="Q290" i="34"/>
  <c r="O290" i="34"/>
  <c r="P290" i="34"/>
  <c r="O280" i="34"/>
  <c r="P280" i="34"/>
  <c r="Q280" i="34"/>
  <c r="O291" i="34"/>
  <c r="Q291" i="34"/>
  <c r="P291" i="34"/>
  <c r="P273" i="34"/>
  <c r="Q273" i="34"/>
  <c r="O273" i="34"/>
  <c r="O303" i="34"/>
  <c r="P303" i="34"/>
  <c r="Q303" i="34"/>
  <c r="Q283" i="34"/>
  <c r="O283" i="34"/>
  <c r="P283" i="34"/>
  <c r="O310" i="34"/>
  <c r="P310" i="34"/>
  <c r="Q310" i="34"/>
  <c r="Q270" i="34"/>
  <c r="O270" i="34"/>
  <c r="P270" i="34"/>
  <c r="Q302" i="34"/>
  <c r="P302" i="34"/>
  <c r="O302" i="34"/>
  <c r="P281" i="34"/>
  <c r="Q281" i="34"/>
  <c r="O281" i="34"/>
  <c r="Q299" i="34"/>
  <c r="O299" i="34"/>
  <c r="P299" i="34"/>
  <c r="O319" i="34"/>
  <c r="Q319" i="34"/>
  <c r="P319" i="34"/>
  <c r="O266" i="34"/>
  <c r="P266" i="34"/>
  <c r="Q266" i="34"/>
  <c r="Q304" i="34"/>
  <c r="O304" i="34"/>
  <c r="P304" i="34"/>
  <c r="O294" i="34"/>
  <c r="P294" i="34"/>
  <c r="Q294" i="34"/>
  <c r="P296" i="34"/>
  <c r="Q296" i="34"/>
  <c r="O296" i="34"/>
  <c r="P307" i="34"/>
  <c r="Q307" i="34"/>
  <c r="O307" i="34"/>
  <c r="Q297" i="34"/>
  <c r="O297" i="34"/>
  <c r="P297" i="34"/>
  <c r="O267" i="34"/>
  <c r="P267" i="34"/>
  <c r="Q267" i="34"/>
  <c r="O305" i="34"/>
  <c r="P305" i="34"/>
  <c r="Q305" i="34"/>
  <c r="Q269" i="34"/>
  <c r="O269" i="34"/>
  <c r="P269" i="34"/>
  <c r="O306" i="34"/>
  <c r="P306" i="34"/>
  <c r="Q306" i="34"/>
  <c r="O295" i="34"/>
  <c r="P295" i="34"/>
  <c r="Q295" i="34"/>
  <c r="Q308" i="34"/>
  <c r="P308" i="34"/>
  <c r="O308" i="34"/>
  <c r="Q265" i="34"/>
  <c r="O265" i="34"/>
  <c r="P265" i="34"/>
  <c r="O309" i="34"/>
  <c r="P309" i="34"/>
  <c r="Q309" i="34"/>
  <c r="Q313" i="34"/>
  <c r="O313" i="34"/>
  <c r="P313" i="34"/>
  <c r="P268" i="34"/>
  <c r="Q268" i="34"/>
  <c r="O268" i="34"/>
  <c r="O314" i="34"/>
  <c r="P314" i="34"/>
  <c r="Q314" i="34"/>
  <c r="P261" i="34"/>
  <c r="Q261" i="34"/>
  <c r="O261" i="34"/>
  <c r="P244" i="34"/>
  <c r="Q244" i="34"/>
  <c r="O244" i="34"/>
  <c r="O254" i="34"/>
  <c r="P254" i="34"/>
  <c r="Q254" i="34"/>
  <c r="P252" i="34"/>
  <c r="Q252" i="34"/>
  <c r="O252" i="34"/>
  <c r="Q245" i="34"/>
  <c r="P245" i="34"/>
  <c r="O245" i="34"/>
  <c r="P248" i="34"/>
  <c r="Q248" i="34"/>
  <c r="O248" i="34"/>
  <c r="O263" i="34"/>
  <c r="P263" i="34"/>
  <c r="Q263" i="34"/>
  <c r="O255" i="34"/>
  <c r="P255" i="34"/>
  <c r="Q255" i="34"/>
  <c r="O264" i="34"/>
  <c r="P264" i="34"/>
  <c r="Q264" i="34"/>
  <c r="P257" i="34"/>
  <c r="Q257" i="34"/>
  <c r="O257" i="34"/>
  <c r="Q249" i="34"/>
  <c r="O249" i="34"/>
  <c r="P249" i="34"/>
  <c r="O260" i="34"/>
  <c r="P260" i="34"/>
  <c r="Q260" i="34"/>
  <c r="Q262" i="34"/>
  <c r="P262" i="34"/>
  <c r="O262" i="34"/>
  <c r="O259" i="34"/>
  <c r="Q259" i="34"/>
  <c r="P259" i="34"/>
  <c r="O250" i="34"/>
  <c r="Q250" i="34"/>
  <c r="P250" i="34"/>
  <c r="O251" i="34"/>
  <c r="P251" i="34"/>
  <c r="Q251" i="34"/>
  <c r="Q258" i="34"/>
  <c r="P258" i="34"/>
  <c r="O258" i="34"/>
  <c r="O243" i="34"/>
  <c r="P243" i="34"/>
  <c r="Q243" i="34"/>
  <c r="O256" i="34"/>
  <c r="P256" i="34"/>
  <c r="Q256" i="34"/>
  <c r="O246" i="34"/>
  <c r="P246" i="34"/>
  <c r="Q246" i="34"/>
  <c r="Q253" i="34"/>
  <c r="P253" i="34"/>
  <c r="O253" i="34"/>
  <c r="O247" i="34"/>
  <c r="P247" i="34"/>
  <c r="Q247" i="34"/>
  <c r="Q234" i="34"/>
  <c r="O234" i="34"/>
  <c r="P234" i="34"/>
  <c r="Q178" i="34"/>
  <c r="O178" i="34"/>
  <c r="P178" i="34"/>
  <c r="P217" i="34"/>
  <c r="Q217" i="34"/>
  <c r="O217" i="34"/>
  <c r="Q226" i="34"/>
  <c r="O226" i="34"/>
  <c r="P226" i="34"/>
  <c r="O196" i="34"/>
  <c r="P196" i="34"/>
  <c r="Q196" i="34"/>
  <c r="O185" i="34"/>
  <c r="P185" i="34"/>
  <c r="Q185" i="34"/>
  <c r="O199" i="34"/>
  <c r="P199" i="34"/>
  <c r="Q199" i="34"/>
  <c r="P208" i="34"/>
  <c r="Q208" i="34"/>
  <c r="O208" i="34"/>
  <c r="O168" i="34"/>
  <c r="P168" i="34"/>
  <c r="Q168" i="34"/>
  <c r="O209" i="34"/>
  <c r="Q209" i="34"/>
  <c r="P209" i="34"/>
  <c r="O232" i="34"/>
  <c r="P232" i="34"/>
  <c r="Q232" i="34"/>
  <c r="P182" i="34"/>
  <c r="Q182" i="34"/>
  <c r="O182" i="34"/>
  <c r="P190" i="34"/>
  <c r="Q190" i="34"/>
  <c r="O190" i="34"/>
  <c r="O228" i="34"/>
  <c r="P228" i="34"/>
  <c r="Q228" i="34"/>
  <c r="O235" i="34"/>
  <c r="P235" i="34"/>
  <c r="Q235" i="34"/>
  <c r="P221" i="34"/>
  <c r="Q221" i="34"/>
  <c r="O221" i="34"/>
  <c r="Q186" i="34"/>
  <c r="O186" i="34"/>
  <c r="P186" i="34"/>
  <c r="O213" i="34"/>
  <c r="P213" i="34"/>
  <c r="Q213" i="34"/>
  <c r="O167" i="34"/>
  <c r="P167" i="34"/>
  <c r="Q167" i="34"/>
  <c r="O231" i="34"/>
  <c r="P231" i="34"/>
  <c r="Q231" i="34"/>
  <c r="Q171" i="34"/>
  <c r="O171" i="34"/>
  <c r="P171" i="34"/>
  <c r="O191" i="34"/>
  <c r="P191" i="34"/>
  <c r="Q191" i="34"/>
  <c r="Q201" i="34"/>
  <c r="O201" i="34"/>
  <c r="P201" i="34"/>
  <c r="O206" i="34"/>
  <c r="P206" i="34"/>
  <c r="Q206" i="34"/>
  <c r="O224" i="34"/>
  <c r="P224" i="34"/>
  <c r="Q224" i="34"/>
  <c r="P166" i="34"/>
  <c r="Q166" i="34"/>
  <c r="O166" i="34"/>
  <c r="O183" i="34"/>
  <c r="P183" i="34"/>
  <c r="Q183" i="34"/>
  <c r="O203" i="34"/>
  <c r="P203" i="34"/>
  <c r="Q203" i="34"/>
  <c r="Q214" i="34"/>
  <c r="O214" i="34"/>
  <c r="P214" i="34"/>
  <c r="O227" i="34"/>
  <c r="P227" i="34"/>
  <c r="Q227" i="34"/>
  <c r="O202" i="34"/>
  <c r="P202" i="34"/>
  <c r="Q202" i="34"/>
  <c r="K57" i="34"/>
  <c r="M236" i="34"/>
  <c r="Q163" i="34"/>
  <c r="O163" i="34"/>
  <c r="P163" i="34"/>
  <c r="O177" i="34"/>
  <c r="P177" i="34"/>
  <c r="Q177" i="34"/>
  <c r="P200" i="34"/>
  <c r="Q200" i="34"/>
  <c r="O200" i="34"/>
  <c r="O192" i="34"/>
  <c r="P192" i="34"/>
  <c r="Q192" i="34"/>
  <c r="O188" i="34"/>
  <c r="P188" i="34"/>
  <c r="Q188" i="34"/>
  <c r="O216" i="34"/>
  <c r="P216" i="34"/>
  <c r="Q216" i="34"/>
  <c r="P211" i="34"/>
  <c r="Q211" i="34"/>
  <c r="O211" i="34"/>
  <c r="Q222" i="34"/>
  <c r="O222" i="34"/>
  <c r="P222" i="34"/>
  <c r="P165" i="34"/>
  <c r="Q165" i="34"/>
  <c r="O165" i="34"/>
  <c r="Q205" i="34"/>
  <c r="O205" i="34"/>
  <c r="P205" i="34"/>
  <c r="O210" i="34"/>
  <c r="P210" i="34"/>
  <c r="Q210" i="34"/>
  <c r="O184" i="34"/>
  <c r="P184" i="34"/>
  <c r="Q184" i="34"/>
  <c r="P181" i="34"/>
  <c r="Q181" i="34"/>
  <c r="O181" i="34"/>
  <c r="O180" i="34"/>
  <c r="P180" i="34"/>
  <c r="Q180" i="34"/>
  <c r="Q170" i="34"/>
  <c r="O170" i="34"/>
  <c r="P170" i="34"/>
  <c r="Q195" i="34"/>
  <c r="O195" i="34"/>
  <c r="P195" i="34"/>
  <c r="Q187" i="34"/>
  <c r="O187" i="34"/>
  <c r="P187" i="34"/>
  <c r="O215" i="34"/>
  <c r="P215" i="34"/>
  <c r="Q215" i="34"/>
  <c r="Q212" i="34"/>
  <c r="O212" i="34"/>
  <c r="P212" i="34"/>
  <c r="O223" i="34"/>
  <c r="P223" i="34"/>
  <c r="Q223" i="34"/>
  <c r="P229" i="34"/>
  <c r="Q229" i="34"/>
  <c r="O229" i="34"/>
  <c r="P173" i="34"/>
  <c r="Q173" i="34"/>
  <c r="O173" i="34"/>
  <c r="Q194" i="34"/>
  <c r="O194" i="34"/>
  <c r="P194" i="34"/>
  <c r="P225" i="34"/>
  <c r="Q225" i="34"/>
  <c r="O225" i="34"/>
  <c r="O176" i="34"/>
  <c r="P176" i="34"/>
  <c r="Q176" i="34"/>
  <c r="O175" i="34"/>
  <c r="P175" i="34"/>
  <c r="Q175" i="34"/>
  <c r="P174" i="34"/>
  <c r="Q174" i="34"/>
  <c r="O174" i="34"/>
  <c r="P189" i="34"/>
  <c r="Q189" i="34"/>
  <c r="O189" i="34"/>
  <c r="Q204" i="34"/>
  <c r="P204" i="34"/>
  <c r="O204" i="34"/>
  <c r="O207" i="34"/>
  <c r="P207" i="34"/>
  <c r="Q207" i="34"/>
  <c r="Q218" i="34"/>
  <c r="O218" i="34"/>
  <c r="P218" i="34"/>
  <c r="O220" i="34"/>
  <c r="P220" i="34"/>
  <c r="Q220" i="34"/>
  <c r="P233" i="34"/>
  <c r="Q233" i="34"/>
  <c r="O233" i="34"/>
  <c r="O172" i="34"/>
  <c r="P172" i="34"/>
  <c r="Q172" i="34"/>
  <c r="P197" i="34"/>
  <c r="Q197" i="34"/>
  <c r="O197" i="34"/>
  <c r="O219" i="34"/>
  <c r="P219" i="34"/>
  <c r="Q219" i="34"/>
  <c r="O169" i="34"/>
  <c r="P169" i="34"/>
  <c r="Q169" i="34"/>
  <c r="P198" i="34"/>
  <c r="Q198" i="34"/>
  <c r="O198" i="34"/>
  <c r="Q230" i="34"/>
  <c r="O230" i="34"/>
  <c r="P230" i="34"/>
  <c r="Q179" i="34"/>
  <c r="O179" i="34"/>
  <c r="P179" i="34"/>
  <c r="O193" i="34"/>
  <c r="P193" i="34"/>
  <c r="Q193" i="34"/>
  <c r="O164" i="34"/>
  <c r="P164" i="34"/>
  <c r="Q164" i="34"/>
  <c r="P161" i="34"/>
  <c r="Q161" i="34"/>
  <c r="O161" i="34"/>
  <c r="Q162" i="34"/>
  <c r="O162" i="34"/>
  <c r="P162" i="34"/>
  <c r="O160" i="34"/>
  <c r="P160" i="34"/>
  <c r="Q160" i="34"/>
  <c r="O149" i="34"/>
  <c r="P149" i="34"/>
  <c r="Q149" i="34"/>
  <c r="P131" i="34"/>
  <c r="Q131" i="34"/>
  <c r="O131" i="34"/>
  <c r="O145" i="34"/>
  <c r="P145" i="34"/>
  <c r="Q145" i="34"/>
  <c r="O150" i="34"/>
  <c r="P150" i="34"/>
  <c r="Q150" i="34"/>
  <c r="Q136" i="34"/>
  <c r="O136" i="34"/>
  <c r="P136" i="34"/>
  <c r="O134" i="34"/>
  <c r="P134" i="34"/>
  <c r="Q134" i="34"/>
  <c r="O133" i="34"/>
  <c r="P133" i="34"/>
  <c r="Q133" i="34"/>
  <c r="Q132" i="34"/>
  <c r="O132" i="34"/>
  <c r="P132" i="34"/>
  <c r="P151" i="34"/>
  <c r="Q151" i="34"/>
  <c r="O151" i="34"/>
  <c r="O141" i="34"/>
  <c r="P141" i="34"/>
  <c r="Q141" i="34"/>
  <c r="K56" i="34"/>
  <c r="M152" i="34"/>
  <c r="O137" i="34"/>
  <c r="P137" i="34"/>
  <c r="Q137" i="34"/>
  <c r="P147" i="34"/>
  <c r="Q147" i="34"/>
  <c r="O147" i="34"/>
  <c r="P127" i="34"/>
  <c r="Q127" i="34"/>
  <c r="O127" i="34"/>
  <c r="P135" i="34"/>
  <c r="Q135" i="34"/>
  <c r="O135" i="34"/>
  <c r="P139" i="34"/>
  <c r="Q139" i="34"/>
  <c r="O139" i="34"/>
  <c r="Q159" i="34"/>
  <c r="P159" i="34"/>
  <c r="O159" i="34"/>
  <c r="P143" i="34"/>
  <c r="Q143" i="34"/>
  <c r="O143" i="34"/>
  <c r="O142" i="34"/>
  <c r="P142" i="34"/>
  <c r="Q142" i="34"/>
  <c r="Q148" i="34"/>
  <c r="O148" i="34"/>
  <c r="P148" i="34"/>
  <c r="O138" i="34"/>
  <c r="P138" i="34"/>
  <c r="Q138" i="34"/>
  <c r="O129" i="34"/>
  <c r="P129" i="34"/>
  <c r="Q129" i="34"/>
  <c r="Q144" i="34"/>
  <c r="O144" i="34"/>
  <c r="P144" i="34"/>
  <c r="O130" i="34"/>
  <c r="P130" i="34"/>
  <c r="Q130" i="34"/>
  <c r="O146" i="34"/>
  <c r="P146" i="34"/>
  <c r="Q146" i="34"/>
  <c r="Q140" i="34"/>
  <c r="O140" i="34"/>
  <c r="P140" i="34"/>
  <c r="O126" i="34"/>
  <c r="P126" i="34"/>
  <c r="Q126" i="34"/>
  <c r="Q128" i="34"/>
  <c r="O128" i="34"/>
  <c r="P128" i="34"/>
  <c r="Q122" i="34"/>
  <c r="P122" i="34"/>
  <c r="O122" i="34"/>
  <c r="Q118" i="34"/>
  <c r="O118" i="34"/>
  <c r="P118" i="34"/>
  <c r="P121" i="34"/>
  <c r="Q121" i="34"/>
  <c r="O121" i="34"/>
  <c r="O120" i="34"/>
  <c r="Q120" i="34"/>
  <c r="P120" i="34"/>
  <c r="P125" i="34"/>
  <c r="O125" i="34"/>
  <c r="Q125" i="34"/>
  <c r="Q114" i="34"/>
  <c r="O114" i="34"/>
  <c r="P114" i="34"/>
  <c r="Q119" i="34"/>
  <c r="O119" i="34"/>
  <c r="P119" i="34"/>
  <c r="P123" i="34"/>
  <c r="O123" i="34"/>
  <c r="Q123" i="34"/>
  <c r="O115" i="34"/>
  <c r="Q115" i="34"/>
  <c r="P115" i="34"/>
  <c r="O124" i="34"/>
  <c r="P124" i="34"/>
  <c r="Q124" i="34"/>
  <c r="Q117" i="34"/>
  <c r="P117" i="34"/>
  <c r="O117" i="34"/>
  <c r="P116" i="34"/>
  <c r="Q116" i="34"/>
  <c r="O116" i="34"/>
  <c r="Q108" i="34"/>
  <c r="O108" i="34"/>
  <c r="P108" i="34"/>
  <c r="O109" i="34"/>
  <c r="P109" i="34"/>
  <c r="Q109" i="34"/>
  <c r="O110" i="34"/>
  <c r="Q110" i="34"/>
  <c r="P110" i="34"/>
  <c r="P111" i="34"/>
  <c r="O111" i="34"/>
  <c r="Q111" i="34"/>
  <c r="P107" i="34"/>
  <c r="Q107" i="34"/>
  <c r="O107" i="34"/>
  <c r="Q112" i="34"/>
  <c r="O112" i="34"/>
  <c r="P112" i="34"/>
  <c r="P113" i="34"/>
  <c r="Q113" i="34"/>
  <c r="O113" i="34"/>
  <c r="O92" i="34"/>
  <c r="P92" i="34"/>
  <c r="Q92" i="34"/>
  <c r="O99" i="34"/>
  <c r="P99" i="34"/>
  <c r="Q99" i="34"/>
  <c r="P97" i="34"/>
  <c r="Q97" i="34"/>
  <c r="O97" i="34"/>
  <c r="Q105" i="34"/>
  <c r="P105" i="34"/>
  <c r="O105" i="34"/>
  <c r="O95" i="34"/>
  <c r="Q95" i="34"/>
  <c r="P95" i="34"/>
  <c r="Q102" i="34"/>
  <c r="O102" i="34"/>
  <c r="P102" i="34"/>
  <c r="Q94" i="34"/>
  <c r="O94" i="34"/>
  <c r="P94" i="34"/>
  <c r="P106" i="34"/>
  <c r="Q106" i="34"/>
  <c r="O106" i="34"/>
  <c r="Q101" i="34"/>
  <c r="O101" i="34"/>
  <c r="P101" i="34"/>
  <c r="O96" i="34"/>
  <c r="P96" i="34"/>
  <c r="Q96" i="34"/>
  <c r="Q98" i="34"/>
  <c r="P98" i="34"/>
  <c r="O98" i="34"/>
  <c r="P104" i="34"/>
  <c r="Q104" i="34"/>
  <c r="O104" i="34"/>
  <c r="P93" i="34"/>
  <c r="Q93" i="34"/>
  <c r="O93" i="34"/>
  <c r="P100" i="34"/>
  <c r="Q100" i="34"/>
  <c r="O100" i="34"/>
  <c r="O103" i="34"/>
  <c r="Q103" i="34"/>
  <c r="P103" i="34"/>
  <c r="Q79" i="34"/>
  <c r="P79" i="34"/>
  <c r="O79" i="34"/>
  <c r="O89" i="34"/>
  <c r="P89" i="34"/>
  <c r="Q89" i="34"/>
  <c r="Q83" i="34"/>
  <c r="P83" i="34"/>
  <c r="O83" i="34"/>
  <c r="Q91" i="34"/>
  <c r="P91" i="34"/>
  <c r="O91" i="34"/>
  <c r="O81" i="34"/>
  <c r="P81" i="34"/>
  <c r="Q81" i="34"/>
  <c r="P82" i="34"/>
  <c r="Q82" i="34"/>
  <c r="O82" i="34"/>
  <c r="O85" i="34"/>
  <c r="P85" i="34"/>
  <c r="Q85" i="34"/>
  <c r="P78" i="34"/>
  <c r="Q78" i="34"/>
  <c r="O78" i="34"/>
  <c r="O80" i="34"/>
  <c r="Q80" i="34"/>
  <c r="P80" i="34"/>
  <c r="P86" i="34"/>
  <c r="Q86" i="34"/>
  <c r="O86" i="34"/>
  <c r="O84" i="34"/>
  <c r="P84" i="34"/>
  <c r="Q84" i="34"/>
  <c r="O76" i="34"/>
  <c r="P76" i="34"/>
  <c r="Q76" i="34"/>
  <c r="O88" i="34"/>
  <c r="Q88" i="34"/>
  <c r="P88" i="34"/>
  <c r="O77" i="34"/>
  <c r="P77" i="34"/>
  <c r="Q77" i="34"/>
  <c r="P90" i="34"/>
  <c r="Q90" i="34"/>
  <c r="O90" i="34"/>
  <c r="Q87" i="34"/>
  <c r="O87" i="34"/>
  <c r="P87" i="34"/>
  <c r="R58" i="34"/>
  <c r="N75" i="34"/>
  <c r="R75" i="34" s="1"/>
  <c r="J75" i="34" s="1"/>
  <c r="CX44" i="44"/>
  <c r="M37" i="44"/>
  <c r="L15" i="34"/>
  <c r="L22" i="34" s="1"/>
  <c r="L16" i="34"/>
  <c r="L23" i="34" s="1"/>
  <c r="M31" i="44"/>
  <c r="L31" i="44"/>
  <c r="O30" i="44"/>
  <c r="O37" i="44" s="1"/>
  <c r="L32" i="44"/>
  <c r="P30" i="44"/>
  <c r="B5" i="44"/>
  <c r="C28" i="44"/>
  <c r="L57" i="34" l="1"/>
  <c r="M237" i="34"/>
  <c r="L56" i="34"/>
  <c r="M153" i="34"/>
  <c r="O75" i="34"/>
  <c r="P75" i="34"/>
  <c r="Q75" i="34"/>
  <c r="P37" i="44"/>
  <c r="L30" i="34"/>
  <c r="L38" i="44"/>
  <c r="M38" i="44"/>
  <c r="L39" i="44"/>
  <c r="M14" i="34"/>
  <c r="M16" i="34"/>
  <c r="M23" i="34" s="1"/>
  <c r="M15" i="34"/>
  <c r="M22" i="34" s="1"/>
  <c r="N16" i="34"/>
  <c r="N23" i="34" s="1"/>
  <c r="M32" i="44"/>
  <c r="N31" i="44"/>
  <c r="N38" i="44" s="1"/>
  <c r="Q30" i="44"/>
  <c r="Q37" i="44" s="1"/>
  <c r="B20" i="44"/>
  <c r="D5" i="44"/>
  <c r="F5" i="44" s="1"/>
  <c r="C5" i="44"/>
  <c r="E5" i="44"/>
  <c r="C12" i="34"/>
  <c r="B6" i="34"/>
  <c r="B5" i="34"/>
  <c r="M57" i="34" l="1"/>
  <c r="M238" i="34"/>
  <c r="N57" i="34"/>
  <c r="M239" i="34"/>
  <c r="M56" i="34"/>
  <c r="M154" i="34"/>
  <c r="N69" i="34"/>
  <c r="L58" i="34"/>
  <c r="M30" i="34"/>
  <c r="M21" i="34"/>
  <c r="K32" i="34"/>
  <c r="L31" i="34"/>
  <c r="K31" i="34"/>
  <c r="M31" i="34"/>
  <c r="N14" i="34"/>
  <c r="R30" i="44"/>
  <c r="R37" i="44" s="1"/>
  <c r="N32" i="44"/>
  <c r="M39" i="44"/>
  <c r="N15" i="34"/>
  <c r="N22" i="34" s="1"/>
  <c r="H5" i="44"/>
  <c r="E20" i="44"/>
  <c r="D20" i="44"/>
  <c r="F20" i="44" s="1"/>
  <c r="C20" i="44"/>
  <c r="B8" i="34"/>
  <c r="C5" i="34"/>
  <c r="D6" i="34"/>
  <c r="F6" i="34" s="1"/>
  <c r="C6" i="34"/>
  <c r="E6" i="34"/>
  <c r="D5" i="34"/>
  <c r="F5" i="34" s="1"/>
  <c r="E5" i="34"/>
  <c r="K60" i="34" l="1"/>
  <c r="N236" i="34"/>
  <c r="N56" i="34"/>
  <c r="M155" i="34"/>
  <c r="L59" i="34"/>
  <c r="N153" i="34"/>
  <c r="M59" i="34"/>
  <c r="N154" i="34"/>
  <c r="K59" i="34"/>
  <c r="N152" i="34"/>
  <c r="P69" i="34"/>
  <c r="Q69" i="34"/>
  <c r="O69" i="34"/>
  <c r="N70" i="34"/>
  <c r="M58" i="34"/>
  <c r="M55" i="34"/>
  <c r="M70" i="34"/>
  <c r="CV37" i="44"/>
  <c r="N30" i="34"/>
  <c r="N21" i="34"/>
  <c r="L32" i="34"/>
  <c r="N39" i="44"/>
  <c r="O31" i="44"/>
  <c r="P15" i="34"/>
  <c r="P22" i="34" s="1"/>
  <c r="O16" i="34"/>
  <c r="O23" i="34" s="1"/>
  <c r="Q16" i="34"/>
  <c r="Q23" i="34" s="1"/>
  <c r="O14" i="34"/>
  <c r="Q15" i="34"/>
  <c r="Q22" i="34" s="1"/>
  <c r="Q14" i="34"/>
  <c r="Q21" i="34" s="1"/>
  <c r="P16" i="34"/>
  <c r="P23" i="34" s="1"/>
  <c r="O15" i="34"/>
  <c r="O22" i="34" s="1"/>
  <c r="O32" i="44"/>
  <c r="B10" i="44"/>
  <c r="H20" i="44"/>
  <c r="B7" i="34"/>
  <c r="E8" i="34"/>
  <c r="C8" i="34"/>
  <c r="D8" i="34"/>
  <c r="F8" i="34" s="1"/>
  <c r="H6" i="34"/>
  <c r="H5" i="34"/>
  <c r="P57" i="34" l="1"/>
  <c r="M241" i="34"/>
  <c r="Q57" i="34"/>
  <c r="M242" i="34"/>
  <c r="O236" i="34"/>
  <c r="Q236" i="34"/>
  <c r="P236" i="34"/>
  <c r="O57" i="34"/>
  <c r="M240" i="34"/>
  <c r="L60" i="34"/>
  <c r="N237" i="34"/>
  <c r="Q56" i="34"/>
  <c r="M158" i="34"/>
  <c r="P56" i="34"/>
  <c r="M157" i="34"/>
  <c r="O153" i="34"/>
  <c r="P153" i="34"/>
  <c r="Q153" i="34"/>
  <c r="P154" i="34"/>
  <c r="O154" i="34"/>
  <c r="Q154" i="34"/>
  <c r="O56" i="34"/>
  <c r="M156" i="34"/>
  <c r="O152" i="34"/>
  <c r="Q152" i="34"/>
  <c r="P152" i="34"/>
  <c r="Q70" i="34"/>
  <c r="O70" i="34"/>
  <c r="P70" i="34"/>
  <c r="N55" i="34"/>
  <c r="M71" i="34"/>
  <c r="N58" i="34"/>
  <c r="N71" i="34"/>
  <c r="Q55" i="34"/>
  <c r="M74" i="34"/>
  <c r="O30" i="34"/>
  <c r="O21" i="34"/>
  <c r="P30" i="34"/>
  <c r="P21" i="34"/>
  <c r="M32" i="34"/>
  <c r="O38" i="44"/>
  <c r="Q30" i="34"/>
  <c r="O39" i="44"/>
  <c r="B15" i="34"/>
  <c r="C15" i="34" s="1"/>
  <c r="C19" i="34"/>
  <c r="B14" i="34"/>
  <c r="P32" i="44"/>
  <c r="C10" i="44"/>
  <c r="D10" i="44"/>
  <c r="F10" i="44" s="1"/>
  <c r="E10" i="44"/>
  <c r="R31" i="44"/>
  <c r="R38" i="44" s="1"/>
  <c r="P31" i="44"/>
  <c r="P38" i="44" s="1"/>
  <c r="Q31" i="44"/>
  <c r="Q38" i="44" s="1"/>
  <c r="R32" i="44"/>
  <c r="B15" i="44"/>
  <c r="B16" i="34"/>
  <c r="D7" i="34"/>
  <c r="F7" i="34" s="1"/>
  <c r="E7" i="34"/>
  <c r="C7" i="34"/>
  <c r="H8" i="34"/>
  <c r="P237" i="34" l="1"/>
  <c r="O237" i="34"/>
  <c r="Q237" i="34"/>
  <c r="M60" i="34"/>
  <c r="N238" i="34"/>
  <c r="Q71" i="34"/>
  <c r="O71" i="34"/>
  <c r="P71" i="34"/>
  <c r="O55" i="34"/>
  <c r="M72" i="34"/>
  <c r="N73" i="34"/>
  <c r="P58" i="34"/>
  <c r="N72" i="34"/>
  <c r="O58" i="34"/>
  <c r="N74" i="34"/>
  <c r="Q58" i="34"/>
  <c r="P55" i="34"/>
  <c r="M73" i="34"/>
  <c r="K38" i="44"/>
  <c r="B22" i="34"/>
  <c r="D22" i="34" s="1"/>
  <c r="F22" i="34" s="1"/>
  <c r="N32" i="34"/>
  <c r="P31" i="34"/>
  <c r="Q31" i="34"/>
  <c r="O31" i="34"/>
  <c r="N31" i="34"/>
  <c r="CV38" i="44"/>
  <c r="R39" i="44"/>
  <c r="C28" i="34"/>
  <c r="B23" i="34"/>
  <c r="D23" i="34" s="1"/>
  <c r="F23" i="34" s="1"/>
  <c r="B21" i="34"/>
  <c r="C21" i="34" s="1"/>
  <c r="D15" i="34"/>
  <c r="F15" i="34" s="1"/>
  <c r="B38" i="44"/>
  <c r="C38" i="44" s="1"/>
  <c r="P39" i="44"/>
  <c r="E15" i="34"/>
  <c r="C14" i="34"/>
  <c r="D14" i="34"/>
  <c r="F14" i="34" s="1"/>
  <c r="E14" i="34"/>
  <c r="Q32" i="44"/>
  <c r="Q39" i="44" s="1"/>
  <c r="B31" i="44"/>
  <c r="C31" i="44" s="1"/>
  <c r="H10" i="44"/>
  <c r="E15" i="44"/>
  <c r="C15" i="44"/>
  <c r="D15" i="44"/>
  <c r="F15" i="44" s="1"/>
  <c r="H7" i="34"/>
  <c r="C16" i="34"/>
  <c r="E16" i="34"/>
  <c r="D16" i="34"/>
  <c r="F16" i="34" s="1"/>
  <c r="O238" i="34" l="1"/>
  <c r="P238" i="34"/>
  <c r="Q238" i="34"/>
  <c r="N60" i="34"/>
  <c r="N239" i="34"/>
  <c r="P59" i="34"/>
  <c r="N157" i="34"/>
  <c r="N59" i="34"/>
  <c r="N155" i="34"/>
  <c r="O59" i="34"/>
  <c r="N156" i="34"/>
  <c r="Q59" i="34"/>
  <c r="N158" i="34"/>
  <c r="Q74" i="34"/>
  <c r="P74" i="34"/>
  <c r="O74" i="34"/>
  <c r="P73" i="34"/>
  <c r="Q73" i="34"/>
  <c r="O73" i="34"/>
  <c r="O72" i="34"/>
  <c r="P72" i="34"/>
  <c r="Q72" i="34"/>
  <c r="K39" i="44"/>
  <c r="E22" i="34"/>
  <c r="C22" i="34"/>
  <c r="Q32" i="34"/>
  <c r="O32" i="34"/>
  <c r="P32" i="34"/>
  <c r="CV39" i="44"/>
  <c r="E23" i="34"/>
  <c r="C23" i="34"/>
  <c r="D38" i="44"/>
  <c r="F38" i="44" s="1"/>
  <c r="D21" i="34"/>
  <c r="F21" i="34" s="1"/>
  <c r="E21" i="34"/>
  <c r="H15" i="34"/>
  <c r="E38" i="44"/>
  <c r="H38" i="44" s="1"/>
  <c r="H14" i="34"/>
  <c r="B39" i="44"/>
  <c r="E39" i="44" s="1"/>
  <c r="B32" i="44"/>
  <c r="C32" i="44" s="1"/>
  <c r="E31" i="44"/>
  <c r="D31" i="44"/>
  <c r="F31" i="44" s="1"/>
  <c r="H15" i="44"/>
  <c r="H16" i="34"/>
  <c r="O239" i="34" l="1"/>
  <c r="P239" i="34"/>
  <c r="Q239" i="34"/>
  <c r="P60" i="34"/>
  <c r="N241" i="34"/>
  <c r="R241" i="34" s="1"/>
  <c r="J241" i="34" s="1"/>
  <c r="Q60" i="34"/>
  <c r="N242" i="34"/>
  <c r="R242" i="34" s="1"/>
  <c r="J242" i="34" s="1"/>
  <c r="O60" i="34"/>
  <c r="N240" i="34"/>
  <c r="P158" i="34"/>
  <c r="Q158" i="34"/>
  <c r="O158" i="34"/>
  <c r="Q155" i="34"/>
  <c r="P155" i="34"/>
  <c r="O155" i="34"/>
  <c r="O156" i="34"/>
  <c r="P156" i="34"/>
  <c r="Q156" i="34"/>
  <c r="O157" i="34"/>
  <c r="P157" i="34"/>
  <c r="Q157" i="34"/>
  <c r="H22" i="34"/>
  <c r="H23" i="34"/>
  <c r="H21" i="34"/>
  <c r="D39" i="44"/>
  <c r="F39" i="44" s="1"/>
  <c r="C39" i="44"/>
  <c r="H39" i="44" s="1"/>
  <c r="E32" i="44"/>
  <c r="D32" i="44"/>
  <c r="F32" i="44" s="1"/>
  <c r="H31" i="44"/>
  <c r="O242" i="34" l="1"/>
  <c r="Q242" i="34"/>
  <c r="R156" i="34" s="1"/>
  <c r="J156" i="34" s="1"/>
  <c r="P242" i="34"/>
  <c r="P240" i="34"/>
  <c r="Q240" i="34"/>
  <c r="O240" i="34"/>
  <c r="Q241" i="34"/>
  <c r="O241" i="34"/>
  <c r="P241" i="34"/>
  <c r="H32" i="44"/>
  <c r="R188" i="34" l="1"/>
  <c r="J188" i="34" s="1"/>
  <c r="R302" i="34"/>
  <c r="J302" i="34" s="1"/>
  <c r="R311" i="34"/>
  <c r="J311" i="34" s="1"/>
  <c r="R173" i="34"/>
  <c r="J173" i="34" s="1"/>
  <c r="R185" i="34"/>
  <c r="J185" i="34" s="1"/>
  <c r="R191" i="34"/>
  <c r="J191" i="34" s="1"/>
  <c r="R158" i="34"/>
  <c r="J158" i="34" s="1"/>
  <c r="R225" i="34"/>
  <c r="J225" i="34" s="1"/>
  <c r="R230" i="34"/>
  <c r="J230" i="34" s="1"/>
  <c r="R172" i="34"/>
  <c r="J172" i="34" s="1"/>
  <c r="R174" i="34"/>
  <c r="J174" i="34" s="1"/>
  <c r="R309" i="34"/>
  <c r="J309" i="34" s="1"/>
  <c r="R212" i="34"/>
  <c r="J212" i="34" s="1"/>
  <c r="R214" i="34"/>
  <c r="J214" i="34" s="1"/>
  <c r="R195" i="34"/>
  <c r="J195" i="34" s="1"/>
  <c r="R181" i="34"/>
  <c r="J181" i="34" s="1"/>
  <c r="R222" i="34"/>
  <c r="J222" i="34" s="1"/>
  <c r="R199" i="34"/>
  <c r="J199" i="34" s="1"/>
  <c r="R233" i="34"/>
  <c r="J233" i="34" s="1"/>
  <c r="R179" i="34"/>
  <c r="J179" i="34" s="1"/>
  <c r="R220" i="34"/>
  <c r="J220" i="34" s="1"/>
  <c r="R183" i="34"/>
  <c r="J183" i="34" s="1"/>
  <c r="R223" i="34"/>
  <c r="J223" i="34" s="1"/>
  <c r="R184" i="34"/>
  <c r="J184" i="34" s="1"/>
  <c r="R304" i="34"/>
  <c r="J304" i="34" s="1"/>
  <c r="R238" i="34"/>
  <c r="J238" i="34" s="1"/>
  <c r="R224" i="34"/>
  <c r="J224" i="34" s="1"/>
  <c r="R211" i="34"/>
  <c r="J211" i="34" s="1"/>
  <c r="R203" i="34"/>
  <c r="J203" i="34" s="1"/>
  <c r="R182" i="34"/>
  <c r="J182" i="34" s="1"/>
  <c r="R217" i="34"/>
  <c r="J217" i="34" s="1"/>
  <c r="R316" i="34"/>
  <c r="J316" i="34" s="1"/>
  <c r="R314" i="34"/>
  <c r="J314" i="34" s="1"/>
  <c r="R307" i="34"/>
  <c r="J307" i="34" s="1"/>
  <c r="R160" i="34"/>
  <c r="J160" i="34" s="1"/>
  <c r="R177" i="34"/>
  <c r="J177" i="34" s="1"/>
  <c r="R192" i="34"/>
  <c r="J192" i="34" s="1"/>
  <c r="R228" i="34"/>
  <c r="J228" i="34" s="1"/>
  <c r="R180" i="34"/>
  <c r="J180" i="34" s="1"/>
  <c r="R163" i="34"/>
  <c r="J163" i="34" s="1"/>
  <c r="R295" i="34"/>
  <c r="J295" i="34" s="1"/>
  <c r="R298" i="34"/>
  <c r="J298" i="34" s="1"/>
  <c r="R171" i="34"/>
  <c r="J171" i="34" s="1"/>
  <c r="R176" i="34"/>
  <c r="J176" i="34" s="1"/>
  <c r="R194" i="34"/>
  <c r="J194" i="34" s="1"/>
  <c r="R198" i="34"/>
  <c r="J198" i="34" s="1"/>
  <c r="R200" i="34"/>
  <c r="J200" i="34" s="1"/>
  <c r="R193" i="34"/>
  <c r="J193" i="34" s="1"/>
  <c r="R208" i="34"/>
  <c r="J208" i="34" s="1"/>
  <c r="R234" i="34"/>
  <c r="J234" i="34" s="1"/>
  <c r="R215" i="34"/>
  <c r="J215" i="34" s="1"/>
  <c r="R294" i="34"/>
  <c r="J294" i="34" s="1"/>
  <c r="R318" i="34"/>
  <c r="J318" i="34" s="1"/>
  <c r="R239" i="34"/>
  <c r="J239" i="34" s="1"/>
  <c r="R157" i="34"/>
  <c r="J157" i="34" s="1"/>
  <c r="R219" i="34"/>
  <c r="J219" i="34" s="1"/>
  <c r="R189" i="34"/>
  <c r="J189" i="34" s="1"/>
  <c r="R175" i="34"/>
  <c r="J175" i="34" s="1"/>
  <c r="R207" i="34"/>
  <c r="J207" i="34" s="1"/>
  <c r="R178" i="34"/>
  <c r="J178" i="34" s="1"/>
  <c r="R169" i="34"/>
  <c r="J169" i="34" s="1"/>
  <c r="R204" i="34"/>
  <c r="J204" i="34" s="1"/>
  <c r="R232" i="34"/>
  <c r="J232" i="34" s="1"/>
  <c r="R155" i="34"/>
  <c r="J155" i="34" s="1"/>
  <c r="R235" i="34"/>
  <c r="J235" i="34" s="1"/>
  <c r="R201" i="34"/>
  <c r="J201" i="34" s="1"/>
  <c r="R226" i="34"/>
  <c r="J226" i="34" s="1"/>
  <c r="R197" i="34"/>
  <c r="J197" i="34" s="1"/>
  <c r="R229" i="34"/>
  <c r="J229" i="34" s="1"/>
  <c r="R205" i="34"/>
  <c r="J205" i="34" s="1"/>
  <c r="R227" i="34"/>
  <c r="J227" i="34" s="1"/>
  <c r="R196" i="34"/>
  <c r="J196" i="34" s="1"/>
  <c r="R240" i="34"/>
  <c r="J240" i="34" s="1"/>
  <c r="R291" i="34"/>
  <c r="J291" i="34" s="1"/>
  <c r="R290" i="34"/>
  <c r="J290" i="34" s="1"/>
  <c r="R162" i="34"/>
  <c r="J162" i="34" s="1"/>
  <c r="R161" i="34"/>
  <c r="J161" i="34" s="1"/>
  <c r="R164" i="34"/>
  <c r="J164" i="34" s="1"/>
  <c r="R218" i="34"/>
  <c r="J218" i="34" s="1"/>
  <c r="R168" i="34"/>
  <c r="J168" i="34" s="1"/>
  <c r="R202" i="34"/>
  <c r="J202" i="34" s="1"/>
  <c r="R231" i="34"/>
  <c r="J231" i="34" s="1"/>
  <c r="R221" i="34"/>
  <c r="J221" i="34" s="1"/>
  <c r="B30" i="44"/>
  <c r="D30" i="44" s="1"/>
  <c r="F30" i="44" s="1"/>
  <c r="L37" i="44"/>
  <c r="K37" i="44" l="1"/>
  <c r="B37" i="44"/>
  <c r="C37" i="44" s="1"/>
  <c r="E30" i="44"/>
  <c r="C30" i="44"/>
  <c r="K30" i="34"/>
  <c r="CW43" i="44"/>
  <c r="CY43" i="44" s="1"/>
  <c r="CW42" i="44"/>
  <c r="CY42" i="44" s="1"/>
  <c r="CV40" i="44"/>
  <c r="CX32" i="34" l="1"/>
  <c r="CX28" i="34"/>
  <c r="CX24" i="34"/>
  <c r="N68" i="34"/>
  <c r="R68" i="34" s="1"/>
  <c r="J68" i="34" s="1"/>
  <c r="K58" i="34"/>
  <c r="CY44" i="44"/>
  <c r="CY25" i="34"/>
  <c r="CY24" i="34"/>
  <c r="CY27" i="34"/>
  <c r="D37" i="44"/>
  <c r="F37" i="44" s="1"/>
  <c r="E37" i="44"/>
  <c r="H37" i="44" s="1"/>
  <c r="CW44" i="44"/>
  <c r="H30" i="44"/>
  <c r="CX25" i="34"/>
  <c r="CX27" i="34"/>
  <c r="CX29" i="34" l="1"/>
  <c r="CX30" i="34" s="1"/>
  <c r="Q68" i="34"/>
  <c r="P68" i="34"/>
  <c r="O68" i="34"/>
  <c r="CZ24" i="34"/>
  <c r="CZ27" i="34"/>
  <c r="CZ25" i="34"/>
  <c r="CY29" i="34"/>
  <c r="CY30" i="34" s="1"/>
  <c r="CZ28" i="34"/>
  <c r="R159" i="34" l="1"/>
  <c r="J159" i="34" s="1"/>
  <c r="R165" i="34"/>
  <c r="J165" i="34" s="1"/>
  <c r="R153" i="34"/>
  <c r="J153" i="34" s="1"/>
  <c r="R146" i="34"/>
  <c r="J146" i="34" s="1"/>
  <c r="R264" i="34"/>
  <c r="J264" i="34" s="1"/>
  <c r="R283" i="34"/>
  <c r="J283" i="34" s="1"/>
  <c r="R110" i="34"/>
  <c r="J110" i="34" s="1"/>
  <c r="R280" i="34"/>
  <c r="J280" i="34" s="1"/>
  <c r="R70" i="34"/>
  <c r="J70" i="34" s="1"/>
  <c r="R121" i="34"/>
  <c r="J121" i="34" s="1"/>
  <c r="R119" i="34"/>
  <c r="J119" i="34" s="1"/>
  <c r="R69" i="34"/>
  <c r="J69" i="34" s="1"/>
  <c r="R148" i="34"/>
  <c r="J148" i="34" s="1"/>
  <c r="R250" i="34"/>
  <c r="J250" i="34" s="1"/>
  <c r="R72" i="34"/>
  <c r="J72" i="34" s="1"/>
  <c r="R107" i="34"/>
  <c r="J107" i="34" s="1"/>
  <c r="R254" i="34"/>
  <c r="J254" i="34" s="1"/>
  <c r="R145" i="34"/>
  <c r="J145" i="34" s="1"/>
  <c r="R125" i="34"/>
  <c r="J125" i="34" s="1"/>
  <c r="R103" i="34"/>
  <c r="J103" i="34" s="1"/>
  <c r="R249" i="34"/>
  <c r="J249" i="34" s="1"/>
  <c r="R141" i="34"/>
  <c r="J141" i="34" s="1"/>
  <c r="R71" i="34"/>
  <c r="J71" i="34" s="1"/>
  <c r="R244" i="34"/>
  <c r="J244" i="34" s="1"/>
  <c r="R186" i="34"/>
  <c r="J186" i="34" s="1"/>
  <c r="R124" i="34"/>
  <c r="J124" i="34" s="1"/>
  <c r="R109" i="34"/>
  <c r="J109" i="34" s="1"/>
  <c r="R286" i="34"/>
  <c r="J286" i="34" s="1"/>
  <c r="R150" i="34"/>
  <c r="J150" i="34" s="1"/>
  <c r="R113" i="34"/>
  <c r="J113" i="34" s="1"/>
  <c r="R143" i="34"/>
  <c r="J143" i="34" s="1"/>
  <c r="R236" i="34"/>
  <c r="J236" i="34" s="1"/>
  <c r="R209" i="34"/>
  <c r="J209" i="34" s="1"/>
  <c r="R129" i="34"/>
  <c r="J129" i="34" s="1"/>
  <c r="R115" i="34"/>
  <c r="J115" i="34" s="1"/>
  <c r="R166" i="34"/>
  <c r="J166" i="34" s="1"/>
  <c r="R136" i="34"/>
  <c r="J136" i="34" s="1"/>
  <c r="R134" i="34"/>
  <c r="J134" i="34" s="1"/>
  <c r="R255" i="34"/>
  <c r="J255" i="34" s="1"/>
  <c r="R288" i="34"/>
  <c r="J288" i="34" s="1"/>
  <c r="R106" i="34"/>
  <c r="J106" i="34" s="1"/>
  <c r="R271" i="34"/>
  <c r="J271" i="34" s="1"/>
  <c r="R257" i="34"/>
  <c r="J257" i="34" s="1"/>
  <c r="R142" i="34"/>
  <c r="J142" i="34" s="1"/>
  <c r="R147" i="34"/>
  <c r="J147" i="34" s="1"/>
  <c r="R135" i="34"/>
  <c r="J135" i="34" s="1"/>
  <c r="R279" i="34"/>
  <c r="J279" i="34" s="1"/>
  <c r="R102" i="34"/>
  <c r="J102" i="34" s="1"/>
  <c r="R293" i="34"/>
  <c r="J293" i="34" s="1"/>
  <c r="R114" i="34"/>
  <c r="J114" i="34" s="1"/>
  <c r="R154" i="34"/>
  <c r="J154" i="34" s="1"/>
  <c r="R268" i="34"/>
  <c r="J268" i="34" s="1"/>
  <c r="R139" i="34"/>
  <c r="J139" i="34" s="1"/>
  <c r="R245" i="34"/>
  <c r="J245" i="34" s="1"/>
  <c r="R123" i="34"/>
  <c r="J123" i="34" s="1"/>
  <c r="R73" i="34"/>
  <c r="J73" i="34" s="1"/>
  <c r="R130" i="34"/>
  <c r="J130" i="34" s="1"/>
  <c r="R128" i="34"/>
  <c r="J128" i="34" s="1"/>
  <c r="R170" i="34"/>
  <c r="J170" i="34" s="1"/>
  <c r="R74" i="34"/>
  <c r="J74" i="34" s="1"/>
  <c r="R111" i="34"/>
  <c r="J111" i="34" s="1"/>
  <c r="R104" i="34"/>
  <c r="J104" i="34" s="1"/>
  <c r="R149" i="34"/>
  <c r="J149" i="34" s="1"/>
  <c r="R137" i="34"/>
  <c r="J137" i="34" s="1"/>
  <c r="R108" i="34"/>
  <c r="J108" i="34" s="1"/>
  <c r="R210" i="34"/>
  <c r="J210" i="34" s="1"/>
  <c r="R276" i="34"/>
  <c r="J276" i="34" s="1"/>
  <c r="R261" i="34"/>
  <c r="J261" i="34" s="1"/>
  <c r="R306" i="34"/>
  <c r="J306" i="34" s="1"/>
  <c r="R117" i="34"/>
  <c r="J117" i="34" s="1"/>
  <c r="R272" i="34"/>
  <c r="J272" i="34" s="1"/>
  <c r="R132" i="34"/>
  <c r="J132" i="34" s="1"/>
  <c r="R256" i="34"/>
  <c r="J256" i="34" s="1"/>
  <c r="R259" i="34"/>
  <c r="J259" i="34" s="1"/>
  <c r="R152" i="34"/>
  <c r="J152" i="34" s="1"/>
  <c r="R260" i="34"/>
  <c r="J260" i="34" s="1"/>
  <c r="R277" i="34"/>
  <c r="J277" i="34" s="1"/>
  <c r="R118" i="34"/>
  <c r="J118" i="34" s="1"/>
  <c r="R187" i="34"/>
  <c r="J187" i="34" s="1"/>
  <c r="R284" i="34"/>
  <c r="J284" i="34" s="1"/>
  <c r="R274" i="34"/>
  <c r="J274" i="34" s="1"/>
  <c r="R116" i="34"/>
  <c r="J116" i="34" s="1"/>
  <c r="R263" i="34"/>
  <c r="J263" i="34" s="1"/>
  <c r="R270" i="34"/>
  <c r="J270" i="34" s="1"/>
  <c r="R120" i="34"/>
  <c r="J120" i="34" s="1"/>
  <c r="R252" i="34"/>
  <c r="J252" i="34" s="1"/>
  <c r="R213" i="34"/>
  <c r="J213" i="34" s="1"/>
  <c r="R266" i="34"/>
  <c r="J266" i="34" s="1"/>
  <c r="R206" i="34"/>
  <c r="J206" i="34" s="1"/>
  <c r="R275" i="34"/>
  <c r="J275" i="34" s="1"/>
  <c r="R112" i="34"/>
  <c r="J112" i="34" s="1"/>
  <c r="R281" i="34"/>
  <c r="J281" i="34" s="1"/>
  <c r="R140" i="34"/>
  <c r="J140" i="34" s="1"/>
  <c r="R126" i="34"/>
  <c r="J126" i="34" s="1"/>
  <c r="R243" i="34"/>
  <c r="J243" i="34" s="1"/>
  <c r="R190" i="34"/>
  <c r="J190" i="34" s="1"/>
  <c r="R151" i="34"/>
  <c r="J151" i="34" s="1"/>
  <c r="R127" i="34"/>
  <c r="J127" i="34" s="1"/>
  <c r="R131" i="34"/>
  <c r="J131" i="34" s="1"/>
  <c r="R237" i="34"/>
  <c r="J237" i="34" s="1"/>
  <c r="R105" i="34"/>
  <c r="J105" i="34" s="1"/>
  <c r="R300" i="34"/>
  <c r="J300" i="34" s="1"/>
  <c r="R251" i="34"/>
  <c r="J251" i="34" s="1"/>
  <c r="R167" i="34"/>
  <c r="J167" i="34" s="1"/>
  <c r="R144" i="34"/>
  <c r="J144" i="34" s="1"/>
  <c r="R248" i="34"/>
  <c r="J248" i="34" s="1"/>
  <c r="R297" i="34"/>
  <c r="J297" i="34" s="1"/>
  <c r="R246" i="34"/>
  <c r="J246" i="34" s="1"/>
  <c r="R216" i="34"/>
  <c r="J216" i="34" s="1"/>
  <c r="R122" i="34"/>
  <c r="J122" i="34" s="1"/>
  <c r="R138" i="34"/>
  <c r="J138" i="34" s="1"/>
  <c r="R133" i="34"/>
  <c r="J133" i="34" s="1"/>
  <c r="CZ29" i="34"/>
  <c r="S29" i="34" l="1"/>
  <c r="CZ30" i="34"/>
  <c r="J67" i="34"/>
  <c r="S30" i="34"/>
  <c r="S31" i="34" l="1"/>
  <c r="B31" i="34" s="1"/>
  <c r="D31" i="34" s="1"/>
  <c r="F31" i="34" s="1"/>
  <c r="O64" i="34"/>
  <c r="S34" i="34" s="1"/>
  <c r="R34" i="34" s="1"/>
  <c r="I38" i="34"/>
  <c r="S32" i="34"/>
  <c r="B32" i="34" s="1"/>
  <c r="C32" i="34" s="1"/>
  <c r="R33" i="34"/>
  <c r="Q64" i="34"/>
  <c r="S36" i="34" s="1"/>
  <c r="R36" i="34" s="1"/>
  <c r="P64" i="34"/>
  <c r="S35" i="34" s="1"/>
  <c r="R35" i="34" s="1"/>
  <c r="B30" i="34"/>
  <c r="D30" i="34" s="1"/>
  <c r="F30" i="34" s="1"/>
  <c r="D32" i="34" l="1"/>
  <c r="F32" i="34" s="1"/>
  <c r="E32" i="34"/>
  <c r="H32" i="34" s="1"/>
  <c r="DA32" i="34"/>
  <c r="E30" i="34"/>
  <c r="C31" i="34"/>
  <c r="E31" i="34"/>
  <c r="C30" i="34"/>
  <c r="H30" i="34" l="1"/>
  <c r="H31" i="34"/>
</calcChain>
</file>

<file path=xl/sharedStrings.xml><?xml version="1.0" encoding="utf-8"?>
<sst xmlns="http://schemas.openxmlformats.org/spreadsheetml/2006/main" count="1432" uniqueCount="365">
  <si>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</si>
  <si>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</si>
  <si>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</si>
  <si>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非表示エリア</t>
    <rPh sb="0" eb="3">
      <t>ヒヒョウジ</t>
    </rPh>
    <phoneticPr fontId="2"/>
  </si>
  <si>
    <t>入力数</t>
    <rPh sb="0" eb="2">
      <t>ニュウリョク</t>
    </rPh>
    <rPh sb="2" eb="3">
      <t>スウ</t>
    </rPh>
    <phoneticPr fontId="2"/>
  </si>
  <si>
    <t>未入力識別「1」</t>
    <rPh sb="0" eb="3">
      <t>ミニュウリョク</t>
    </rPh>
    <rPh sb="3" eb="5">
      <t>シキベツ</t>
    </rPh>
    <phoneticPr fontId="2"/>
  </si>
  <si>
    <r>
      <t xml:space="preserve">入力中識別
</t>
    </r>
    <r>
      <rPr>
        <sz val="7"/>
        <color theme="1"/>
        <rFont val="Yu Gothic"/>
        <family val="3"/>
        <charset val="128"/>
        <scheme val="minor"/>
      </rPr>
      <t>「月数」</t>
    </r>
    <rPh sb="0" eb="2">
      <t>ニュウリョク</t>
    </rPh>
    <rPh sb="2" eb="3">
      <t>チュウ</t>
    </rPh>
    <rPh sb="3" eb="5">
      <t>シキベツ</t>
    </rPh>
    <rPh sb="7" eb="9">
      <t>ツキスウ</t>
    </rPh>
    <phoneticPr fontId="2"/>
  </si>
  <si>
    <t>入力了識別「1」</t>
    <rPh sb="0" eb="2">
      <t>ニュウリョク</t>
    </rPh>
    <rPh sb="2" eb="3">
      <t>リョウ</t>
    </rPh>
    <rPh sb="3" eb="5">
      <t>シキベツ</t>
    </rPh>
    <phoneticPr fontId="2"/>
  </si>
  <si>
    <t>入力中メッセージ</t>
    <rPh sb="0" eb="3">
      <t>ニュウリョクチュウ</t>
    </rPh>
    <phoneticPr fontId="2"/>
  </si>
  <si>
    <t>O列への出力メッセージ</t>
    <rPh sb="1" eb="2">
      <t>レツ</t>
    </rPh>
    <rPh sb="4" eb="6">
      <t>シュツリョク</t>
    </rPh>
    <phoneticPr fontId="2"/>
  </si>
  <si>
    <t>.</t>
    <phoneticPr fontId="2"/>
  </si>
  <si>
    <t>（小数点第4位以下切捨て）</t>
  </si>
  <si>
    <t>入力済識別「1」</t>
    <rPh sb="0" eb="2">
      <t>ニュウリョク</t>
    </rPh>
    <rPh sb="2" eb="3">
      <t>スミ</t>
    </rPh>
    <rPh sb="3" eb="5">
      <t>シキベツ</t>
    </rPh>
    <phoneticPr fontId="2"/>
  </si>
  <si>
    <t>①</t>
    <phoneticPr fontId="2"/>
  </si>
  <si>
    <t>計</t>
    <rPh sb="0" eb="1">
      <t>ケイ</t>
    </rPh>
    <phoneticPr fontId="2"/>
  </si>
  <si>
    <t>2022年</t>
    <rPh sb="4" eb="5">
      <t>ネン</t>
    </rPh>
    <phoneticPr fontId="2"/>
  </si>
  <si>
    <t>基準月</t>
    <rPh sb="0" eb="2">
      <t>キジュン</t>
    </rPh>
    <rPh sb="2" eb="3">
      <t>ツキ</t>
    </rPh>
    <phoneticPr fontId="2"/>
  </si>
  <si>
    <t>4月～６月</t>
    <rPh sb="4" eb="5">
      <t>ツキ</t>
    </rPh>
    <phoneticPr fontId="2"/>
  </si>
  <si>
    <t>5月～７月</t>
    <rPh sb="4" eb="5">
      <t>ツキ</t>
    </rPh>
    <phoneticPr fontId="2"/>
  </si>
  <si>
    <t>6月～８月</t>
    <rPh sb="4" eb="5">
      <t>ツキ</t>
    </rPh>
    <phoneticPr fontId="2"/>
  </si>
  <si>
    <t>7月～９月</t>
    <rPh sb="4" eb="5">
      <t>ツキ</t>
    </rPh>
    <phoneticPr fontId="2"/>
  </si>
  <si>
    <t>8月～１０月</t>
    <rPh sb="5" eb="6">
      <t>ツキ</t>
    </rPh>
    <phoneticPr fontId="2"/>
  </si>
  <si>
    <t>9月～１１月</t>
    <rPh sb="5" eb="6">
      <t>ツキ</t>
    </rPh>
    <phoneticPr fontId="2"/>
  </si>
  <si>
    <t>10月～１２月</t>
    <rPh sb="6" eb="7">
      <t>ツキ</t>
    </rPh>
    <phoneticPr fontId="2"/>
  </si>
  <si>
    <t>事業所名</t>
    <rPh sb="0" eb="3">
      <t>ジギョウショ</t>
    </rPh>
    <rPh sb="3" eb="4">
      <t>ナ</t>
    </rPh>
    <phoneticPr fontId="2"/>
  </si>
  <si>
    <t>対象月</t>
    <phoneticPr fontId="2"/>
  </si>
  <si>
    <t>（金額単位・円）</t>
    <rPh sb="1" eb="3">
      <t>キンガク</t>
    </rPh>
    <rPh sb="3" eb="5">
      <t>タンイ</t>
    </rPh>
    <rPh sb="6" eb="7">
      <t>エン</t>
    </rPh>
    <phoneticPr fontId="2"/>
  </si>
  <si>
    <t>※本表いずれかの基準月欄に１０％以上の増加率が表示されていれば、「（１）エネルギー価格等増加率１0％以上」の支給要件を満たします。</t>
    <rPh sb="1" eb="2">
      <t>ホン</t>
    </rPh>
    <rPh sb="2" eb="3">
      <t>ヒョウ</t>
    </rPh>
    <rPh sb="8" eb="11">
      <t>キジュンヅキ</t>
    </rPh>
    <rPh sb="11" eb="12">
      <t>ラン</t>
    </rPh>
    <rPh sb="16" eb="18">
      <t>イジョウ</t>
    </rPh>
    <rPh sb="19" eb="21">
      <t>ゾウカ</t>
    </rPh>
    <rPh sb="21" eb="22">
      <t>リツ</t>
    </rPh>
    <rPh sb="23" eb="25">
      <t>ヒョウジ</t>
    </rPh>
    <rPh sb="41" eb="43">
      <t>カカク</t>
    </rPh>
    <rPh sb="43" eb="44">
      <t>トウ</t>
    </rPh>
    <rPh sb="44" eb="46">
      <t>ゾウカ</t>
    </rPh>
    <rPh sb="46" eb="47">
      <t>リツ</t>
    </rPh>
    <rPh sb="50" eb="52">
      <t>イジョウ</t>
    </rPh>
    <rPh sb="54" eb="56">
      <t>シキュウ</t>
    </rPh>
    <rPh sb="56" eb="58">
      <t>ヨウケン</t>
    </rPh>
    <rPh sb="59" eb="60">
      <t>ミ</t>
    </rPh>
    <phoneticPr fontId="2"/>
  </si>
  <si>
    <t>※本表いずれかの基準月欄に３０％以上の減少率が表示されていれば、「（２）売上高減少率30％以上」の支給要件を満たします。</t>
    <rPh sb="1" eb="2">
      <t>ホン</t>
    </rPh>
    <rPh sb="2" eb="3">
      <t>ヒョウ</t>
    </rPh>
    <rPh sb="8" eb="11">
      <t>キジュンヅキ</t>
    </rPh>
    <rPh sb="11" eb="12">
      <t>ラン</t>
    </rPh>
    <rPh sb="16" eb="18">
      <t>イジョウ</t>
    </rPh>
    <rPh sb="19" eb="22">
      <t>ゲンショウリツ</t>
    </rPh>
    <rPh sb="23" eb="25">
      <t>ヒョウジ</t>
    </rPh>
    <rPh sb="36" eb="39">
      <t>ウリアゲダカ</t>
    </rPh>
    <rPh sb="39" eb="41">
      <t>ゲンショウ</t>
    </rPh>
    <rPh sb="41" eb="42">
      <t>リツ</t>
    </rPh>
    <rPh sb="45" eb="47">
      <t>イジョウ</t>
    </rPh>
    <rPh sb="49" eb="51">
      <t>シキュウ</t>
    </rPh>
    <rPh sb="51" eb="53">
      <t>ヨウケン</t>
    </rPh>
    <rPh sb="54" eb="55">
      <t>ミ</t>
    </rPh>
    <phoneticPr fontId="2"/>
  </si>
  <si>
    <t>※算出する条件として、対象月は任意の3か月、基準月はいずれかの年の同3か月の入力が必要です。</t>
    <rPh sb="11" eb="13">
      <t>タイショウ</t>
    </rPh>
    <rPh sb="13" eb="14">
      <t>ヅキ</t>
    </rPh>
    <rPh sb="15" eb="17">
      <t>ニンイ</t>
    </rPh>
    <rPh sb="20" eb="21">
      <t>ゲツ</t>
    </rPh>
    <rPh sb="22" eb="24">
      <t>キジュン</t>
    </rPh>
    <rPh sb="24" eb="25">
      <t>ヅキ</t>
    </rPh>
    <rPh sb="31" eb="32">
      <t>トシ</t>
    </rPh>
    <rPh sb="33" eb="34">
      <t>ドウ</t>
    </rPh>
    <rPh sb="36" eb="37">
      <t>ゲツ</t>
    </rPh>
    <rPh sb="38" eb="40">
      <t>ニュウリョク</t>
    </rPh>
    <rPh sb="41" eb="43">
      <t>ヒツヨウ</t>
    </rPh>
    <phoneticPr fontId="2"/>
  </si>
  <si>
    <t>※支給限度額／中小法人等：２０万円、個人事業者：１０万円</t>
    <rPh sb="1" eb="3">
      <t>シキュウ</t>
    </rPh>
    <rPh sb="3" eb="6">
      <t>ゲンドガク</t>
    </rPh>
    <rPh sb="7" eb="9">
      <t>チュウショウ</t>
    </rPh>
    <rPh sb="9" eb="11">
      <t>ホウジン</t>
    </rPh>
    <rPh sb="11" eb="12">
      <t>トウ</t>
    </rPh>
    <rPh sb="15" eb="17">
      <t>マンエン</t>
    </rPh>
    <rPh sb="18" eb="23">
      <t>コジンジギョウシャ</t>
    </rPh>
    <rPh sb="26" eb="28">
      <t>マンエン</t>
    </rPh>
    <phoneticPr fontId="2"/>
  </si>
  <si>
    <t>③ 支給額算出表</t>
    <rPh sb="2" eb="5">
      <t>シキュウガク</t>
    </rPh>
    <rPh sb="5" eb="8">
      <t>サンシュツヒョウ</t>
    </rPh>
    <phoneticPr fontId="2"/>
  </si>
  <si>
    <t>増減率</t>
    <rPh sb="0" eb="3">
      <t>ゾウゲンリツ</t>
    </rPh>
    <phoneticPr fontId="2"/>
  </si>
  <si>
    <t>対象月比</t>
    <rPh sb="0" eb="3">
      <t>タイショウツキ</t>
    </rPh>
    <rPh sb="3" eb="4">
      <t>ヒ</t>
    </rPh>
    <phoneticPr fontId="2"/>
  </si>
  <si>
    <t>①「エネルギー価格等」入力表</t>
    <rPh sb="7" eb="9">
      <t>カカク</t>
    </rPh>
    <rPh sb="9" eb="10">
      <t>ナド</t>
    </rPh>
    <rPh sb="11" eb="13">
      <t>ニュウリョク</t>
    </rPh>
    <phoneticPr fontId="2"/>
  </si>
  <si>
    <t>※「要件該当」となった基準月および対象月と同期間の「売上高（又は付加価値額）」を（２）売上高入力シートに入力してください。</t>
    <rPh sb="2" eb="6">
      <t>ヨウケンガイトウ</t>
    </rPh>
    <rPh sb="11" eb="14">
      <t>キジュンヅキ</t>
    </rPh>
    <rPh sb="17" eb="20">
      <t>タイショウツキ</t>
    </rPh>
    <rPh sb="21" eb="24">
      <t>ドウキカン</t>
    </rPh>
    <rPh sb="43" eb="45">
      <t>ウリアゲ</t>
    </rPh>
    <rPh sb="45" eb="46">
      <t>ダカ</t>
    </rPh>
    <rPh sb="46" eb="48">
      <t>ニュウリョク</t>
    </rPh>
    <rPh sb="52" eb="54">
      <t>ニュウリョク</t>
    </rPh>
    <phoneticPr fontId="2"/>
  </si>
  <si>
    <r>
      <rPr>
        <b/>
        <sz val="15"/>
        <color rgb="FF002060"/>
        <rFont val="Yu Gothic"/>
        <family val="3"/>
        <charset val="128"/>
        <scheme val="minor"/>
      </rPr>
      <t>栃木県中小企業者物価高騰対策支援金</t>
    </r>
    <r>
      <rPr>
        <b/>
        <sz val="14"/>
        <color rgb="FF002060"/>
        <rFont val="Yu Gothic"/>
        <family val="3"/>
        <charset val="128"/>
        <scheme val="minor"/>
      </rPr>
      <t xml:space="preserve"> 支給要件判定表</t>
    </r>
    <r>
      <rPr>
        <b/>
        <sz val="16"/>
        <color rgb="FF002060"/>
        <rFont val="Yu Gothic"/>
        <family val="3"/>
        <charset val="128"/>
        <scheme val="minor"/>
      </rPr>
      <t>（１）エネルギー価格等</t>
    </r>
    <rPh sb="0" eb="3">
      <t>トチギケン</t>
    </rPh>
    <rPh sb="3" eb="7">
      <t>チュウショウキギョウ</t>
    </rPh>
    <rPh sb="7" eb="8">
      <t>シャ</t>
    </rPh>
    <rPh sb="8" eb="14">
      <t>ブッカコウトウタイサク</t>
    </rPh>
    <rPh sb="14" eb="17">
      <t>シエンキン</t>
    </rPh>
    <rPh sb="33" eb="36">
      <t>カカクトウ</t>
    </rPh>
    <phoneticPr fontId="2"/>
  </si>
  <si>
    <r>
      <rPr>
        <b/>
        <sz val="15"/>
        <color rgb="FF002060"/>
        <rFont val="Yu Gothic"/>
        <family val="3"/>
        <charset val="128"/>
        <scheme val="minor"/>
      </rPr>
      <t>栃木県中小企業者物価高騰対策支援金 支給要件総合判定表</t>
    </r>
    <r>
      <rPr>
        <b/>
        <sz val="14"/>
        <color rgb="FF002060"/>
        <rFont val="Yu Gothic"/>
        <family val="3"/>
        <charset val="128"/>
        <scheme val="minor"/>
      </rPr>
      <t xml:space="preserve"> </t>
    </r>
    <r>
      <rPr>
        <b/>
        <sz val="16"/>
        <color rgb="FF002060"/>
        <rFont val="Yu Gothic"/>
        <family val="3"/>
        <charset val="128"/>
        <scheme val="minor"/>
      </rPr>
      <t>（２）売上高</t>
    </r>
    <rPh sb="0" eb="3">
      <t>トチギケン</t>
    </rPh>
    <rPh sb="3" eb="7">
      <t>チュウショウキギョウ</t>
    </rPh>
    <rPh sb="7" eb="8">
      <t>シャ</t>
    </rPh>
    <rPh sb="8" eb="14">
      <t>ブッカコウトウタイサク</t>
    </rPh>
    <rPh sb="14" eb="17">
      <t>シエンキン</t>
    </rPh>
    <rPh sb="22" eb="24">
      <t>ソウゴウ</t>
    </rPh>
    <rPh sb="31" eb="34">
      <t>ウリアゲダカ</t>
    </rPh>
    <phoneticPr fontId="2"/>
  </si>
  <si>
    <t>該当期間数</t>
    <rPh sb="0" eb="2">
      <t>ガイトウ</t>
    </rPh>
    <rPh sb="2" eb="4">
      <t>キカン</t>
    </rPh>
    <rPh sb="4" eb="5">
      <t>スウ</t>
    </rPh>
    <phoneticPr fontId="2"/>
  </si>
  <si>
    <t>①「エネルギー価格等」入力表</t>
  </si>
  <si>
    <t>2019年</t>
    <phoneticPr fontId="2"/>
  </si>
  <si>
    <t>2020年</t>
  </si>
  <si>
    <t>2021年</t>
  </si>
  <si>
    <t>2022年</t>
  </si>
  <si>
    <t>総合判定</t>
    <rPh sb="0" eb="2">
      <t>ソウゴウ</t>
    </rPh>
    <rPh sb="2" eb="4">
      <t>ハンテイ</t>
    </rPh>
    <phoneticPr fontId="2"/>
  </si>
  <si>
    <t>エネ価格未入力</t>
    <rPh sb="2" eb="4">
      <t>カカク</t>
    </rPh>
    <rPh sb="4" eb="7">
      <t>ミニュウリョク</t>
    </rPh>
    <phoneticPr fontId="2"/>
  </si>
  <si>
    <t>売上高未入力</t>
    <rPh sb="0" eb="2">
      <t>ウリアゲ</t>
    </rPh>
    <rPh sb="2" eb="3">
      <t>ダカ</t>
    </rPh>
    <rPh sb="3" eb="4">
      <t>ミ</t>
    </rPh>
    <rPh sb="4" eb="6">
      <t>ニュウリョク</t>
    </rPh>
    <phoneticPr fontId="2"/>
  </si>
  <si>
    <t>要件該当</t>
    <rPh sb="0" eb="2">
      <t>ヨウケン</t>
    </rPh>
    <rPh sb="2" eb="4">
      <t>ガイトウ</t>
    </rPh>
    <phoneticPr fontId="2"/>
  </si>
  <si>
    <t>要件不該当</t>
    <rPh sb="0" eb="2">
      <t>ヨウケン</t>
    </rPh>
    <rPh sb="2" eb="3">
      <t>フ</t>
    </rPh>
    <rPh sb="3" eb="5">
      <t>ガイトウ</t>
    </rPh>
    <phoneticPr fontId="2"/>
  </si>
  <si>
    <t>メッセージ出力合計</t>
    <rPh sb="5" eb="7">
      <t>シュツリョク</t>
    </rPh>
    <rPh sb="7" eb="9">
      <t>ゴウケイ</t>
    </rPh>
    <phoneticPr fontId="2"/>
  </si>
  <si>
    <t>未入力基準月数</t>
    <rPh sb="0" eb="3">
      <t>ミニュウリョク</t>
    </rPh>
    <rPh sb="3" eb="6">
      <t>キジュンヅキ</t>
    </rPh>
    <rPh sb="6" eb="7">
      <t>スウ</t>
    </rPh>
    <phoneticPr fontId="2"/>
  </si>
  <si>
    <t>入力済期間</t>
    <rPh sb="0" eb="2">
      <t>ニュウリョク</t>
    </rPh>
    <rPh sb="2" eb="3">
      <t>スミ</t>
    </rPh>
    <rPh sb="3" eb="5">
      <t>キカン</t>
    </rPh>
    <phoneticPr fontId="2"/>
  </si>
  <si>
    <t>入力メッセージ</t>
    <rPh sb="0" eb="2">
      <t>ニュウリョク</t>
    </rPh>
    <phoneticPr fontId="2"/>
  </si>
  <si>
    <t>印刷外領域</t>
    <rPh sb="0" eb="3">
      <t>インサツソト</t>
    </rPh>
    <rPh sb="3" eb="5">
      <t>リョウイキ</t>
    </rPh>
    <phoneticPr fontId="2"/>
  </si>
  <si>
    <t>※「エネルギー価格等」の支給要件は考慮していません。</t>
    <rPh sb="12" eb="14">
      <t>シキュウ</t>
    </rPh>
    <rPh sb="14" eb="16">
      <t>ヨウケン</t>
    </rPh>
    <rPh sb="17" eb="19">
      <t>コウリョ</t>
    </rPh>
    <phoneticPr fontId="2"/>
  </si>
  <si>
    <t xml:space="preserve">営業利益 </t>
    <phoneticPr fontId="2"/>
  </si>
  <si>
    <t>人件費</t>
    <phoneticPr fontId="2"/>
  </si>
  <si>
    <t>※基準月および対象月の「エネルギー価格等」または同期間の「売上高」が支給要件に該当しない場合は、「要件不該当」を出力します。</t>
    <rPh sb="17" eb="20">
      <t>カカクトウ</t>
    </rPh>
    <rPh sb="24" eb="25">
      <t>ドウ</t>
    </rPh>
    <rPh sb="25" eb="27">
      <t>キカン</t>
    </rPh>
    <rPh sb="29" eb="31">
      <t>ウリアゲ</t>
    </rPh>
    <rPh sb="31" eb="32">
      <t>ダカ</t>
    </rPh>
    <rPh sb="34" eb="38">
      <t>シキュウヨウケン</t>
    </rPh>
    <rPh sb="39" eb="41">
      <t>ガイトウ</t>
    </rPh>
    <rPh sb="44" eb="46">
      <t>バアイ</t>
    </rPh>
    <rPh sb="49" eb="51">
      <t>ヨウケン</t>
    </rPh>
    <rPh sb="51" eb="52">
      <t>フ</t>
    </rPh>
    <rPh sb="52" eb="54">
      <t>ガイトウ</t>
    </rPh>
    <rPh sb="56" eb="58">
      <t>シュツリョク</t>
    </rPh>
    <phoneticPr fontId="2"/>
  </si>
  <si>
    <t>※基準月および対象月の「エネルギー価格等」が未入力で、同期間の「売上高」が「要件該当」の場合は、「エネ価格未入力」を出力します。</t>
    <rPh sb="1" eb="4">
      <t>キジュンヅキ</t>
    </rPh>
    <rPh sb="7" eb="10">
      <t>タイショウツキ</t>
    </rPh>
    <rPh sb="17" eb="20">
      <t>カカクトウ</t>
    </rPh>
    <rPh sb="22" eb="23">
      <t>ミ</t>
    </rPh>
    <rPh sb="23" eb="25">
      <t>ニュウリョク</t>
    </rPh>
    <rPh sb="27" eb="28">
      <t>ドウ</t>
    </rPh>
    <rPh sb="28" eb="30">
      <t>キカン</t>
    </rPh>
    <rPh sb="32" eb="34">
      <t>ウリアゲ</t>
    </rPh>
    <rPh sb="34" eb="35">
      <t>ダカ</t>
    </rPh>
    <rPh sb="38" eb="40">
      <t>ヨウケン</t>
    </rPh>
    <rPh sb="40" eb="42">
      <t>ガイトウ</t>
    </rPh>
    <rPh sb="44" eb="46">
      <t>バアイ</t>
    </rPh>
    <rPh sb="58" eb="60">
      <t>シュツリョク</t>
    </rPh>
    <phoneticPr fontId="2"/>
  </si>
  <si>
    <t>※基準月および対象月の「エネルギー価格等」が「要件該当」で、同期間の「売上高」が未入力の場合は、「売上高未入力」を出力します。</t>
    <rPh sb="17" eb="20">
      <t>カカクトウ</t>
    </rPh>
    <rPh sb="23" eb="25">
      <t>ヨウケン</t>
    </rPh>
    <rPh sb="25" eb="27">
      <t>ガイトウ</t>
    </rPh>
    <rPh sb="30" eb="31">
      <t>ドウ</t>
    </rPh>
    <rPh sb="31" eb="33">
      <t>キカン</t>
    </rPh>
    <rPh sb="35" eb="37">
      <t>ウリアゲ</t>
    </rPh>
    <rPh sb="37" eb="38">
      <t>ダカ</t>
    </rPh>
    <rPh sb="40" eb="41">
      <t>ミ</t>
    </rPh>
    <rPh sb="41" eb="43">
      <t>ニュウリョク</t>
    </rPh>
    <rPh sb="44" eb="46">
      <t>バアイ</t>
    </rPh>
    <rPh sb="57" eb="59">
      <t>シュツリョク</t>
    </rPh>
    <phoneticPr fontId="2"/>
  </si>
  <si>
    <t>※「売上高」の対象月および基準月各3か月分の入力を条件として、支給額を算出します。要件不該当の場合は、「０」円を出力します。</t>
    <rPh sb="2" eb="4">
      <t>ウリアゲ</t>
    </rPh>
    <rPh sb="4" eb="5">
      <t>ダカ</t>
    </rPh>
    <rPh sb="7" eb="10">
      <t>タイショウヅキ</t>
    </rPh>
    <rPh sb="13" eb="16">
      <t>キジュンヅキ</t>
    </rPh>
    <rPh sb="16" eb="17">
      <t>カク</t>
    </rPh>
    <rPh sb="19" eb="20">
      <t>ゲツ</t>
    </rPh>
    <rPh sb="20" eb="21">
      <t>フン</t>
    </rPh>
    <rPh sb="22" eb="24">
      <t>ニュウリョク</t>
    </rPh>
    <rPh sb="25" eb="27">
      <t>ジョウケン</t>
    </rPh>
    <rPh sb="31" eb="34">
      <t>シキュウガク</t>
    </rPh>
    <rPh sb="35" eb="37">
      <t>サンシュツ</t>
    </rPh>
    <rPh sb="41" eb="43">
      <t>ヨウケン</t>
    </rPh>
    <rPh sb="43" eb="46">
      <t>フガイトウ</t>
    </rPh>
    <rPh sb="47" eb="49">
      <t>バアイ</t>
    </rPh>
    <rPh sb="54" eb="55">
      <t>エン</t>
    </rPh>
    <rPh sb="56" eb="58">
      <t>シュツリョク</t>
    </rPh>
    <phoneticPr fontId="2"/>
  </si>
  <si>
    <t>①「売上高」 入力表</t>
    <rPh sb="2" eb="5">
      <t>ウリアゲダカ</t>
    </rPh>
    <phoneticPr fontId="2"/>
  </si>
  <si>
    <t>【計算式】基準月の合計売上高ー対象月の合計売上高</t>
    <rPh sb="1" eb="4">
      <t>ケイサンシキ</t>
    </rPh>
    <rPh sb="5" eb="8">
      <t>キジュンヅキ</t>
    </rPh>
    <rPh sb="9" eb="14">
      <t>ゴウケイウリアゲダカ</t>
    </rPh>
    <rPh sb="15" eb="18">
      <t>タイショウヅキ</t>
    </rPh>
    <phoneticPr fontId="2"/>
  </si>
  <si>
    <t>入力項目</t>
    <rPh sb="0" eb="2">
      <t>ニュウリョク</t>
    </rPh>
    <rPh sb="2" eb="4">
      <t>コウモク</t>
    </rPh>
    <phoneticPr fontId="2"/>
  </si>
  <si>
    <t>基準月</t>
    <rPh sb="0" eb="3">
      <t>キジュンヅキ</t>
    </rPh>
    <phoneticPr fontId="2"/>
  </si>
  <si>
    <t>対象月</t>
    <rPh sb="0" eb="3">
      <t>タイショウツキ</t>
    </rPh>
    <phoneticPr fontId="2"/>
  </si>
  <si>
    <t>２．入力説明</t>
    <rPh sb="2" eb="4">
      <t>ニュウリョク</t>
    </rPh>
    <rPh sb="4" eb="6">
      <t>セツメイ</t>
    </rPh>
    <phoneticPr fontId="2"/>
  </si>
  <si>
    <t>２０１９年～２０２１年の４月～１２月のうち任意の3か月</t>
    <rPh sb="4" eb="5">
      <t>ネン</t>
    </rPh>
    <rPh sb="10" eb="11">
      <t>ネン</t>
    </rPh>
    <rPh sb="21" eb="23">
      <t>ニンイ</t>
    </rPh>
    <rPh sb="26" eb="27">
      <t>ゲツ</t>
    </rPh>
    <phoneticPr fontId="2"/>
  </si>
  <si>
    <t>２０２２年４月～１２月のうち任意の3か月</t>
    <rPh sb="4" eb="5">
      <t>ネン</t>
    </rPh>
    <rPh sb="14" eb="16">
      <t>ニンイ</t>
    </rPh>
    <rPh sb="19" eb="20">
      <t>ゲツ</t>
    </rPh>
    <phoneticPr fontId="2"/>
  </si>
  <si>
    <t xml:space="preserve">③支給要件の判定表 </t>
    <rPh sb="1" eb="3">
      <t>シキュウ</t>
    </rPh>
    <rPh sb="3" eb="5">
      <t>ヨウケン</t>
    </rPh>
    <rPh sb="6" eb="8">
      <t>ハンテイ</t>
    </rPh>
    <rPh sb="8" eb="9">
      <t>ヒョウ</t>
    </rPh>
    <phoneticPr fontId="2"/>
  </si>
  <si>
    <t>　  ①「エネルギー価格等」入力表</t>
    <phoneticPr fontId="2"/>
  </si>
  <si>
    <t xml:space="preserve"> 　 ② 増減率算出表</t>
    <phoneticPr fontId="2"/>
  </si>
  <si>
    <t xml:space="preserve"> 　 ③支給要件の判定表 </t>
    <phoneticPr fontId="2"/>
  </si>
  <si>
    <t>シート名およびシート内容</t>
    <rPh sb="3" eb="4">
      <t>ナ</t>
    </rPh>
    <rPh sb="10" eb="12">
      <t>ナイヨウ</t>
    </rPh>
    <phoneticPr fontId="2"/>
  </si>
  <si>
    <t>　  ①「売上高」 入力表</t>
    <phoneticPr fontId="2"/>
  </si>
  <si>
    <t xml:space="preserve">② 増減率算出表（対象月の「売上高」の基準月比） </t>
    <rPh sb="9" eb="12">
      <t>タイショウヅキ</t>
    </rPh>
    <rPh sb="14" eb="16">
      <t>ウリアゲ</t>
    </rPh>
    <rPh sb="16" eb="17">
      <t>ダカ</t>
    </rPh>
    <rPh sb="19" eb="21">
      <t>キジュン</t>
    </rPh>
    <rPh sb="21" eb="22">
      <t>ヅキ</t>
    </rPh>
    <rPh sb="22" eb="23">
      <t>ヒ</t>
    </rPh>
    <phoneticPr fontId="2"/>
  </si>
  <si>
    <t xml:space="preserve"> 　 ③ 支給額算出表</t>
    <phoneticPr fontId="2"/>
  </si>
  <si>
    <t>　  ② 増減率算出表</t>
    <phoneticPr fontId="2"/>
  </si>
  <si>
    <t xml:space="preserve">     ④ 支給要件の総合判定表</t>
    <phoneticPr fontId="2"/>
  </si>
  <si>
    <t>※最大9か月分入力</t>
    <rPh sb="1" eb="3">
      <t>サイダイ</t>
    </rPh>
    <rPh sb="5" eb="6">
      <t>ゲツ</t>
    </rPh>
    <rPh sb="6" eb="7">
      <t>ブン</t>
    </rPh>
    <rPh sb="7" eb="9">
      <t>ニュウリョク</t>
    </rPh>
    <phoneticPr fontId="2"/>
  </si>
  <si>
    <t>※各年、最大9か月分入力</t>
    <rPh sb="1" eb="3">
      <t>カクネン</t>
    </rPh>
    <rPh sb="4" eb="6">
      <t>サイダイ</t>
    </rPh>
    <rPh sb="8" eb="9">
      <t>ゲツ</t>
    </rPh>
    <rPh sb="9" eb="10">
      <t>ブン</t>
    </rPh>
    <rPh sb="10" eb="12">
      <t>ニュウリョク</t>
    </rPh>
    <phoneticPr fontId="2"/>
  </si>
  <si>
    <t>出力項目</t>
    <rPh sb="0" eb="2">
      <t>シュツリョク</t>
    </rPh>
    <rPh sb="2" eb="4">
      <t>コウモク</t>
    </rPh>
    <phoneticPr fontId="2"/>
  </si>
  <si>
    <t>エネルギー価格等増加率１0％以上の場合、「要件該当」未満の場合「要件不該当」を出力します。</t>
    <rPh sb="17" eb="19">
      <t>バアイ</t>
    </rPh>
    <rPh sb="23" eb="25">
      <t>ガイトウ</t>
    </rPh>
    <rPh sb="26" eb="28">
      <t>ミマン</t>
    </rPh>
    <rPh sb="29" eb="31">
      <t>バアイ</t>
    </rPh>
    <rPh sb="34" eb="35">
      <t>フ</t>
    </rPh>
    <rPh sb="39" eb="41">
      <t>シュツリョク</t>
    </rPh>
    <phoneticPr fontId="2"/>
  </si>
  <si>
    <t>（１）エネルギー価格等入力シート</t>
    <phoneticPr fontId="2"/>
  </si>
  <si>
    <t>（２）売上高入力シート</t>
    <rPh sb="3" eb="6">
      <t>ウリアゲダカ</t>
    </rPh>
    <rPh sb="6" eb="8">
      <t>ニュウリョク</t>
    </rPh>
    <phoneticPr fontId="2"/>
  </si>
  <si>
    <t>（３）付加価値額入力シート　　　</t>
    <rPh sb="3" eb="8">
      <t>フカカチガク</t>
    </rPh>
    <rPh sb="8" eb="10">
      <t>ニュウリョク</t>
    </rPh>
    <phoneticPr fontId="2"/>
  </si>
  <si>
    <t>対象月および基準月各3か月分の入力を条件として、要件該当の場合は支給額を算出します。
要件不該当の場合は、「０」円を出力します。</t>
    <rPh sb="24" eb="28">
      <t>ヨウケンガイトウ</t>
    </rPh>
    <rPh sb="29" eb="31">
      <t>バアイ</t>
    </rPh>
    <phoneticPr fontId="2"/>
  </si>
  <si>
    <t>項目名</t>
    <rPh sb="0" eb="2">
      <t>コウモク</t>
    </rPh>
    <rPh sb="2" eb="3">
      <t>ナ</t>
    </rPh>
    <phoneticPr fontId="2"/>
  </si>
  <si>
    <t>入力項目および出力内容</t>
    <rPh sb="0" eb="2">
      <t>ニュウリョク</t>
    </rPh>
    <rPh sb="2" eb="4">
      <t>コウモク</t>
    </rPh>
    <rPh sb="7" eb="9">
      <t>シュツリョク</t>
    </rPh>
    <rPh sb="9" eb="11">
      <t>ナイヨウ</t>
    </rPh>
    <phoneticPr fontId="2"/>
  </si>
  <si>
    <t>シート構成と入力説明</t>
    <rPh sb="3" eb="5">
      <t>コウセイ</t>
    </rPh>
    <rPh sb="6" eb="8">
      <t>ニュウリョク</t>
    </rPh>
    <rPh sb="8" eb="10">
      <t>セツメイ</t>
    </rPh>
    <phoneticPr fontId="2"/>
  </si>
  <si>
    <t>支給限度額</t>
    <phoneticPr fontId="2"/>
  </si>
  <si>
    <t xml:space="preserve"> 中小法人等：20万円、個人事業者：10万円</t>
  </si>
  <si>
    <t>要件該当</t>
    <rPh sb="0" eb="2">
      <t>ヨウケン</t>
    </rPh>
    <rPh sb="2" eb="4">
      <t>ガイトウ</t>
    </rPh>
    <phoneticPr fontId="2"/>
  </si>
  <si>
    <t>要件不該当</t>
    <rPh sb="0" eb="2">
      <t>ヨウケン</t>
    </rPh>
    <rPh sb="2" eb="3">
      <t>フ</t>
    </rPh>
    <rPh sb="3" eb="5">
      <t>ガイトウ</t>
    </rPh>
    <phoneticPr fontId="2"/>
  </si>
  <si>
    <t>合計</t>
    <rPh sb="0" eb="2">
      <t>ゴウケイ</t>
    </rPh>
    <phoneticPr fontId="2"/>
  </si>
  <si>
    <t>BLANK合計</t>
    <rPh sb="5" eb="7">
      <t>ゴウケイ</t>
    </rPh>
    <phoneticPr fontId="2"/>
  </si>
  <si>
    <t>BLANK最大値</t>
    <rPh sb="5" eb="7">
      <t>サイダイ</t>
    </rPh>
    <rPh sb="7" eb="8">
      <t>アタイ</t>
    </rPh>
    <phoneticPr fontId="2"/>
  </si>
  <si>
    <t>メッセージ</t>
    <phoneticPr fontId="2"/>
  </si>
  <si>
    <t>売上高では申請不可ですが、付加価値額を入力すれば申請可否を確認できます。</t>
    <rPh sb="0" eb="3">
      <t>ウリアゲダカ</t>
    </rPh>
    <rPh sb="5" eb="7">
      <t>シンセイ</t>
    </rPh>
    <rPh sb="7" eb="9">
      <t>フカ</t>
    </rPh>
    <rPh sb="13" eb="15">
      <t>フカ</t>
    </rPh>
    <rPh sb="19" eb="21">
      <t>ニュウリョク</t>
    </rPh>
    <phoneticPr fontId="2"/>
  </si>
  <si>
    <t>売上高BLANK数</t>
    <rPh sb="0" eb="3">
      <t>ウリアゲダカ</t>
    </rPh>
    <rPh sb="8" eb="9">
      <t>スウ</t>
    </rPh>
    <phoneticPr fontId="2"/>
  </si>
  <si>
    <t>②増減率算出表（対象月の「エネルギー価格等」の基準月比）</t>
    <rPh sb="6" eb="7">
      <t>ヒョウ</t>
    </rPh>
    <rPh sb="8" eb="11">
      <t>タイショウヅキ</t>
    </rPh>
    <rPh sb="18" eb="20">
      <t>カカク</t>
    </rPh>
    <rPh sb="20" eb="21">
      <t>トウ</t>
    </rPh>
    <rPh sb="23" eb="26">
      <t>キジュンヅキ</t>
    </rPh>
    <rPh sb="26" eb="27">
      <t>ヒ</t>
    </rPh>
    <phoneticPr fontId="2"/>
  </si>
  <si>
    <t>（３）エネルギー価格等の入力は、「（１）エネルギー価格等入力」シートに行ってください。</t>
    <rPh sb="8" eb="11">
      <t>カカクトウ</t>
    </rPh>
    <rPh sb="12" eb="14">
      <t>ニュウリョク</t>
    </rPh>
    <rPh sb="35" eb="36">
      <t>オコナ</t>
    </rPh>
    <phoneticPr fontId="2"/>
  </si>
  <si>
    <t>（４）売上高の入力は、「（２）売上高入力」シートに行ってください。</t>
    <rPh sb="3" eb="5">
      <t>ウリアゲ</t>
    </rPh>
    <rPh sb="5" eb="6">
      <t>ダカ</t>
    </rPh>
    <rPh sb="15" eb="18">
      <t>ウリアゲダカ</t>
    </rPh>
    <rPh sb="25" eb="26">
      <t>オコナ</t>
    </rPh>
    <phoneticPr fontId="2"/>
  </si>
  <si>
    <t>（１）エネルギー価格等入力シートおよび売上高入力シートに入力してください。申請可否および申請可の場合は支給額等を出力します。</t>
    <rPh sb="28" eb="30">
      <t>ニュウリョク</t>
    </rPh>
    <rPh sb="37" eb="39">
      <t>シンセイ</t>
    </rPh>
    <rPh sb="39" eb="41">
      <t>カヒ</t>
    </rPh>
    <rPh sb="44" eb="46">
      <t>シンセイ</t>
    </rPh>
    <rPh sb="46" eb="47">
      <t>カ</t>
    </rPh>
    <rPh sb="48" eb="50">
      <t>バアイ</t>
    </rPh>
    <rPh sb="51" eb="54">
      <t>シキュウガク</t>
    </rPh>
    <rPh sb="54" eb="55">
      <t>トウ</t>
    </rPh>
    <rPh sb="56" eb="58">
      <t>シュツリョク</t>
    </rPh>
    <phoneticPr fontId="2"/>
  </si>
  <si>
    <t>（２）売上高が支給要件を満たさない場合は、付加価値額入力シートに入力してください。申請可否および申請可の場合は支給額等を出力します。</t>
    <rPh sb="3" eb="6">
      <t>ウリアゲダカ</t>
    </rPh>
    <rPh sb="7" eb="11">
      <t>シキュウヨウケン</t>
    </rPh>
    <rPh sb="12" eb="13">
      <t>ミ</t>
    </rPh>
    <rPh sb="17" eb="19">
      <t>バアイ</t>
    </rPh>
    <rPh sb="21" eb="26">
      <t>フカカチガク</t>
    </rPh>
    <rPh sb="32" eb="34">
      <t>ニュウリョク</t>
    </rPh>
    <phoneticPr fontId="2"/>
  </si>
  <si>
    <t>１．Excelファイルのシート構成</t>
    <rPh sb="15" eb="17">
      <t>コウセイ</t>
    </rPh>
    <phoneticPr fontId="2"/>
  </si>
  <si>
    <t>減価償却費</t>
    <rPh sb="0" eb="5">
      <t>ゲンカショウキャクヒ</t>
    </rPh>
    <phoneticPr fontId="2"/>
  </si>
  <si>
    <r>
      <t>営業利益</t>
    </r>
    <r>
      <rPr>
        <sz val="12"/>
        <color rgb="FF1A1A1A"/>
        <rFont val="Yu Gothic"/>
        <family val="3"/>
        <charset val="128"/>
        <scheme val="minor"/>
      </rPr>
      <t>…</t>
    </r>
    <r>
      <rPr>
        <b/>
        <sz val="12"/>
        <color rgb="FFFF0000"/>
        <rFont val="Yu Gothic"/>
        <family val="3"/>
        <charset val="128"/>
        <scheme val="minor"/>
      </rPr>
      <t>売上高</t>
    </r>
    <r>
      <rPr>
        <sz val="12"/>
        <color rgb="FF1A1A1A"/>
        <rFont val="Yu Gothic"/>
        <family val="3"/>
        <charset val="128"/>
        <scheme val="minor"/>
      </rPr>
      <t>から</t>
    </r>
    <r>
      <rPr>
        <b/>
        <sz val="12"/>
        <color rgb="FFFF0000"/>
        <rFont val="Yu Gothic"/>
        <family val="3"/>
        <charset val="128"/>
        <scheme val="minor"/>
      </rPr>
      <t>売上原価</t>
    </r>
    <r>
      <rPr>
        <sz val="12"/>
        <color rgb="FF1A1A1A"/>
        <rFont val="Yu Gothic"/>
        <family val="3"/>
        <charset val="128"/>
        <scheme val="minor"/>
      </rPr>
      <t>、</t>
    </r>
    <r>
      <rPr>
        <b/>
        <sz val="12"/>
        <color rgb="FFFF0000"/>
        <rFont val="Yu Gothic"/>
        <family val="3"/>
        <charset val="128"/>
        <scheme val="minor"/>
      </rPr>
      <t>営業費用</t>
    </r>
    <r>
      <rPr>
        <sz val="12"/>
        <color rgb="FF1A1A1A"/>
        <rFont val="Yu Gothic"/>
        <family val="3"/>
        <charset val="128"/>
        <scheme val="minor"/>
      </rPr>
      <t>（</t>
    </r>
    <r>
      <rPr>
        <b/>
        <sz val="12"/>
        <color rgb="FF1A1A1A"/>
        <rFont val="Yu Gothic"/>
        <family val="3"/>
        <charset val="128"/>
        <scheme val="minor"/>
      </rPr>
      <t>販売費および一般管理費</t>
    </r>
    <r>
      <rPr>
        <sz val="12"/>
        <color rgb="FF1A1A1A"/>
        <rFont val="Yu Gothic"/>
        <family val="3"/>
        <charset val="128"/>
        <scheme val="minor"/>
      </rPr>
      <t>）を除いたもの</t>
    </r>
  </si>
  <si>
    <r>
      <t>人件費</t>
    </r>
    <r>
      <rPr>
        <sz val="12"/>
        <color rgb="FF1A1A1A"/>
        <rFont val="Yu Gothic"/>
        <family val="3"/>
        <charset val="128"/>
        <scheme val="minor"/>
      </rPr>
      <t>…いわゆる「</t>
    </r>
    <r>
      <rPr>
        <b/>
        <sz val="12"/>
        <color rgb="FF1A1A1A"/>
        <rFont val="Yu Gothic"/>
        <family val="3"/>
        <charset val="128"/>
        <scheme val="minor"/>
      </rPr>
      <t>給料</t>
    </r>
    <r>
      <rPr>
        <sz val="12"/>
        <color rgb="FF1A1A1A"/>
        <rFont val="Yu Gothic"/>
        <family val="3"/>
        <charset val="128"/>
        <scheme val="minor"/>
      </rPr>
      <t>」に関するもの（</t>
    </r>
    <r>
      <rPr>
        <b/>
        <sz val="12"/>
        <color rgb="FFFF0000"/>
        <rFont val="Yu Gothic"/>
        <family val="3"/>
        <charset val="128"/>
        <scheme val="minor"/>
      </rPr>
      <t>賞与</t>
    </r>
    <r>
      <rPr>
        <sz val="12"/>
        <color rgb="FFFF0000"/>
        <rFont val="Yu Gothic"/>
        <family val="3"/>
        <charset val="128"/>
        <scheme val="minor"/>
      </rPr>
      <t>や</t>
    </r>
    <r>
      <rPr>
        <b/>
        <sz val="12"/>
        <color rgb="FFFF0000"/>
        <rFont val="Yu Gothic"/>
        <family val="3"/>
        <charset val="128"/>
        <scheme val="minor"/>
      </rPr>
      <t>役員報酬</t>
    </r>
    <r>
      <rPr>
        <sz val="12"/>
        <color rgb="FFFF0000"/>
        <rFont val="Yu Gothic"/>
        <family val="3"/>
        <charset val="128"/>
        <scheme val="minor"/>
      </rPr>
      <t>も含む</t>
    </r>
    <r>
      <rPr>
        <sz val="12"/>
        <color rgb="FF1A1A1A"/>
        <rFont val="Yu Gothic"/>
        <family val="3"/>
        <charset val="128"/>
        <scheme val="minor"/>
      </rPr>
      <t>）に加え、</t>
    </r>
    <r>
      <rPr>
        <b/>
        <sz val="12"/>
        <color rgb="FFFF0000"/>
        <rFont val="Yu Gothic"/>
        <family val="3"/>
        <charset val="128"/>
        <scheme val="minor"/>
      </rPr>
      <t>退職金</t>
    </r>
    <r>
      <rPr>
        <sz val="12"/>
        <color rgb="FF1A1A1A"/>
        <rFont val="Yu Gothic"/>
        <family val="3"/>
        <charset val="128"/>
        <scheme val="minor"/>
      </rPr>
      <t>や</t>
    </r>
    <r>
      <rPr>
        <b/>
        <sz val="12"/>
        <color rgb="FFFF0000"/>
        <rFont val="Yu Gothic"/>
        <family val="3"/>
        <charset val="128"/>
        <scheme val="minor"/>
      </rPr>
      <t>福利厚生費</t>
    </r>
    <r>
      <rPr>
        <sz val="12"/>
        <color rgb="FF1A1A1A"/>
        <rFont val="Yu Gothic"/>
        <family val="3"/>
        <charset val="128"/>
        <scheme val="minor"/>
      </rPr>
      <t>、</t>
    </r>
    <r>
      <rPr>
        <b/>
        <sz val="12"/>
        <color rgb="FFFF0000"/>
        <rFont val="Yu Gothic"/>
        <family val="3"/>
        <charset val="128"/>
        <scheme val="minor"/>
      </rPr>
      <t>法定福利費</t>
    </r>
    <r>
      <rPr>
        <sz val="12"/>
        <color rgb="FF1A1A1A"/>
        <rFont val="Yu Gothic"/>
        <family val="3"/>
        <charset val="128"/>
        <scheme val="minor"/>
      </rPr>
      <t>なども含まれます</t>
    </r>
  </si>
  <si>
    <t>原材料価格</t>
    <rPh sb="0" eb="3">
      <t>ゲンザイリョウ</t>
    </rPh>
    <rPh sb="3" eb="5">
      <t>カカク</t>
    </rPh>
    <phoneticPr fontId="2"/>
  </si>
  <si>
    <t>仕入価格</t>
    <rPh sb="0" eb="2">
      <t>シイ</t>
    </rPh>
    <rPh sb="2" eb="4">
      <t>カカク</t>
    </rPh>
    <phoneticPr fontId="2"/>
  </si>
  <si>
    <t>電気代</t>
    <rPh sb="0" eb="3">
      <t>デンキダイ</t>
    </rPh>
    <phoneticPr fontId="2"/>
  </si>
  <si>
    <t>損益計算書</t>
    <rPh sb="0" eb="5">
      <t>ソンエキケイサンショ</t>
    </rPh>
    <phoneticPr fontId="2"/>
  </si>
  <si>
    <r>
      <rPr>
        <b/>
        <sz val="12"/>
        <color theme="1"/>
        <rFont val="Yu Gothic"/>
        <family val="3"/>
        <charset val="128"/>
        <scheme val="minor"/>
      </rPr>
      <t>⑲</t>
    </r>
    <r>
      <rPr>
        <sz val="12"/>
        <color theme="1"/>
        <rFont val="Yu Gothic"/>
        <family val="3"/>
        <charset val="128"/>
        <scheme val="minor"/>
      </rPr>
      <t xml:space="preserve">福利厚生費 </t>
    </r>
    <phoneticPr fontId="2"/>
  </si>
  <si>
    <r>
      <rPr>
        <b/>
        <sz val="12"/>
        <color theme="1"/>
        <rFont val="Yu Gothic"/>
        <family val="3"/>
        <charset val="128"/>
        <scheme val="minor"/>
      </rPr>
      <t>⑳</t>
    </r>
    <r>
      <rPr>
        <sz val="12"/>
        <color theme="1"/>
        <rFont val="Yu Gothic"/>
        <family val="3"/>
        <charset val="128"/>
        <scheme val="minor"/>
      </rPr>
      <t>給料賃金</t>
    </r>
    <phoneticPr fontId="2"/>
  </si>
  <si>
    <t>（千円未満切り捨て）</t>
    <phoneticPr fontId="2"/>
  </si>
  <si>
    <t>●確定申告書類や仕入台帳等、審査において金額を確認できる資料を用いて 算定してください。勘定科目単位での算定も可。</t>
  </si>
  <si>
    <t>●経費は 1 種類でも複数でも可ですが、同じ経費を入力し比較してください。</t>
    <rPh sb="25" eb="27">
      <t>ニュウリョク</t>
    </rPh>
    <phoneticPr fontId="2"/>
  </si>
  <si>
    <t>※対象月は任意の3か月、基準月はいずれかの年の同3か月の入力があれば支給要件を確認できます。</t>
    <rPh sb="1" eb="3">
      <t>タイショウ</t>
    </rPh>
    <rPh sb="3" eb="4">
      <t>ヅキ</t>
    </rPh>
    <rPh sb="5" eb="7">
      <t>ニンイ</t>
    </rPh>
    <rPh sb="10" eb="11">
      <t>ゲツ</t>
    </rPh>
    <rPh sb="12" eb="14">
      <t>キジュン</t>
    </rPh>
    <rPh sb="14" eb="15">
      <t>ヅキ</t>
    </rPh>
    <rPh sb="21" eb="22">
      <t>トシ</t>
    </rPh>
    <rPh sb="23" eb="24">
      <t>ドウ</t>
    </rPh>
    <rPh sb="26" eb="27">
      <t>ゲツ</t>
    </rPh>
    <rPh sb="28" eb="30">
      <t>ニュウリョク</t>
    </rPh>
    <rPh sb="34" eb="38">
      <t>シキュウヨウケン</t>
    </rPh>
    <rPh sb="39" eb="41">
      <t>カクニン</t>
    </rPh>
    <phoneticPr fontId="2"/>
  </si>
  <si>
    <t>⑱減価償却費</t>
    <rPh sb="1" eb="6">
      <t>ゲンカショウキャクヒ</t>
    </rPh>
    <phoneticPr fontId="2"/>
  </si>
  <si>
    <t>④ 支給要件の総合判定表　：「エネルギー価格等」および「売上高」 の２つの支給要件で判定</t>
    <rPh sb="2" eb="4">
      <t>シキュウ</t>
    </rPh>
    <rPh sb="7" eb="9">
      <t>ソウゴウ</t>
    </rPh>
    <rPh sb="11" eb="12">
      <t>ヒョウ</t>
    </rPh>
    <rPh sb="20" eb="22">
      <t>カカク</t>
    </rPh>
    <rPh sb="22" eb="23">
      <t>トウ</t>
    </rPh>
    <rPh sb="37" eb="39">
      <t>シキュウ</t>
    </rPh>
    <rPh sb="39" eb="41">
      <t>ヨウケン</t>
    </rPh>
    <rPh sb="42" eb="44">
      <t>ハンテイ</t>
    </rPh>
    <phoneticPr fontId="2"/>
  </si>
  <si>
    <t>※事業収入に、国又は地方公共団体による支援施策により得た給付金、補助金、助成金等が含まれる場合は、その額を除いた額で入力してください。</t>
    <rPh sb="58" eb="60">
      <t>ニュウリョク</t>
    </rPh>
    <phoneticPr fontId="2"/>
  </si>
  <si>
    <t>４・５・７月</t>
    <rPh sb="5" eb="6">
      <t>ツキ</t>
    </rPh>
    <phoneticPr fontId="2"/>
  </si>
  <si>
    <t>４・５・８月</t>
    <rPh sb="5" eb="6">
      <t>ツキ</t>
    </rPh>
    <phoneticPr fontId="2"/>
  </si>
  <si>
    <t>L</t>
  </si>
  <si>
    <t>M</t>
  </si>
  <si>
    <t>N</t>
  </si>
  <si>
    <t>O</t>
  </si>
  <si>
    <t>P</t>
  </si>
  <si>
    <t>Q</t>
  </si>
  <si>
    <t>K</t>
  </si>
  <si>
    <t>アドレス</t>
    <phoneticPr fontId="2"/>
  </si>
  <si>
    <t>４・５・９月</t>
    <rPh sb="5" eb="6">
      <t>ツキ</t>
    </rPh>
    <phoneticPr fontId="2"/>
  </si>
  <si>
    <t>４・５・１０月</t>
    <rPh sb="6" eb="7">
      <t>ツキ</t>
    </rPh>
    <phoneticPr fontId="2"/>
  </si>
  <si>
    <t>４・５・１１月</t>
    <rPh sb="6" eb="7">
      <t>ツキ</t>
    </rPh>
    <phoneticPr fontId="2"/>
  </si>
  <si>
    <t>４・５・１２月</t>
    <rPh sb="6" eb="7">
      <t>ツキ</t>
    </rPh>
    <phoneticPr fontId="2"/>
  </si>
  <si>
    <t>４・６・７月</t>
    <rPh sb="5" eb="6">
      <t>ツキ</t>
    </rPh>
    <phoneticPr fontId="2"/>
  </si>
  <si>
    <t>４・６・８月</t>
    <rPh sb="5" eb="6">
      <t>ツキ</t>
    </rPh>
    <phoneticPr fontId="2"/>
  </si>
  <si>
    <t>４・６・９月</t>
    <rPh sb="5" eb="6">
      <t>ツキ</t>
    </rPh>
    <phoneticPr fontId="2"/>
  </si>
  <si>
    <t>４・６・１０月</t>
    <rPh sb="6" eb="7">
      <t>ツキ</t>
    </rPh>
    <phoneticPr fontId="2"/>
  </si>
  <si>
    <t>４・６・１１月</t>
    <rPh sb="6" eb="7">
      <t>ツキ</t>
    </rPh>
    <phoneticPr fontId="2"/>
  </si>
  <si>
    <t>４・６・１２月</t>
    <rPh sb="6" eb="7">
      <t>ツキ</t>
    </rPh>
    <phoneticPr fontId="2"/>
  </si>
  <si>
    <t>４・７・８月</t>
    <rPh sb="5" eb="6">
      <t>ツキ</t>
    </rPh>
    <phoneticPr fontId="2"/>
  </si>
  <si>
    <t>４・７・９月</t>
    <rPh sb="5" eb="6">
      <t>ツキ</t>
    </rPh>
    <phoneticPr fontId="2"/>
  </si>
  <si>
    <t>４・７・１０月</t>
    <rPh sb="6" eb="7">
      <t>ツキ</t>
    </rPh>
    <phoneticPr fontId="2"/>
  </si>
  <si>
    <t>４・７・１１月</t>
    <rPh sb="6" eb="7">
      <t>ツキ</t>
    </rPh>
    <phoneticPr fontId="2"/>
  </si>
  <si>
    <t>４・７・１２月</t>
    <rPh sb="6" eb="7">
      <t>ツキ</t>
    </rPh>
    <phoneticPr fontId="2"/>
  </si>
  <si>
    <t>４・８・９月</t>
    <rPh sb="5" eb="6">
      <t>ツキ</t>
    </rPh>
    <phoneticPr fontId="2"/>
  </si>
  <si>
    <t>４・８・１０月</t>
    <rPh sb="6" eb="7">
      <t>ツキ</t>
    </rPh>
    <phoneticPr fontId="2"/>
  </si>
  <si>
    <t>４・８・１１月</t>
    <rPh sb="6" eb="7">
      <t>ツキ</t>
    </rPh>
    <phoneticPr fontId="2"/>
  </si>
  <si>
    <t>４・８・１２月</t>
    <rPh sb="6" eb="7">
      <t>ツキ</t>
    </rPh>
    <phoneticPr fontId="2"/>
  </si>
  <si>
    <t>４・９・１０月</t>
    <rPh sb="6" eb="7">
      <t>ツキ</t>
    </rPh>
    <phoneticPr fontId="2"/>
  </si>
  <si>
    <t>４・９・１１月</t>
    <rPh sb="6" eb="7">
      <t>ツキ</t>
    </rPh>
    <phoneticPr fontId="2"/>
  </si>
  <si>
    <t>４・９・１２月</t>
    <rPh sb="6" eb="7">
      <t>ツキ</t>
    </rPh>
    <phoneticPr fontId="2"/>
  </si>
  <si>
    <t>４・10・11月</t>
    <rPh sb="7" eb="8">
      <t>ツキ</t>
    </rPh>
    <phoneticPr fontId="2"/>
  </si>
  <si>
    <t>４・10・12月</t>
    <rPh sb="7" eb="8">
      <t>ツキ</t>
    </rPh>
    <phoneticPr fontId="2"/>
  </si>
  <si>
    <t>４・11・12月</t>
    <rPh sb="7" eb="8">
      <t>ツキ</t>
    </rPh>
    <phoneticPr fontId="2"/>
  </si>
  <si>
    <t>５・６・８月</t>
    <rPh sb="5" eb="6">
      <t>ツキ</t>
    </rPh>
    <phoneticPr fontId="2"/>
  </si>
  <si>
    <t>５・６・９月</t>
    <rPh sb="5" eb="6">
      <t>ツキ</t>
    </rPh>
    <phoneticPr fontId="2"/>
  </si>
  <si>
    <t>５・６・１０月</t>
    <rPh sb="6" eb="7">
      <t>ツキ</t>
    </rPh>
    <phoneticPr fontId="2"/>
  </si>
  <si>
    <t>５・６・１１月</t>
    <rPh sb="6" eb="7">
      <t>ツキ</t>
    </rPh>
    <phoneticPr fontId="2"/>
  </si>
  <si>
    <t>５・６・１２月</t>
    <rPh sb="6" eb="7">
      <t>ツキ</t>
    </rPh>
    <phoneticPr fontId="2"/>
  </si>
  <si>
    <t>５・７・８月</t>
    <rPh sb="5" eb="6">
      <t>ツキ</t>
    </rPh>
    <phoneticPr fontId="2"/>
  </si>
  <si>
    <t>５・７・９月</t>
    <rPh sb="5" eb="6">
      <t>ツキ</t>
    </rPh>
    <phoneticPr fontId="2"/>
  </si>
  <si>
    <t>５・７・１０月</t>
    <rPh sb="6" eb="7">
      <t>ツキ</t>
    </rPh>
    <phoneticPr fontId="2"/>
  </si>
  <si>
    <t>５・７・１１月</t>
    <rPh sb="6" eb="7">
      <t>ツキ</t>
    </rPh>
    <phoneticPr fontId="2"/>
  </si>
  <si>
    <t>５・７・１２月</t>
    <rPh sb="6" eb="7">
      <t>ツキ</t>
    </rPh>
    <phoneticPr fontId="2"/>
  </si>
  <si>
    <t>５・８・９月</t>
    <rPh sb="5" eb="6">
      <t>ツキ</t>
    </rPh>
    <phoneticPr fontId="2"/>
  </si>
  <si>
    <t>５・８・１０月</t>
    <rPh sb="6" eb="7">
      <t>ツキ</t>
    </rPh>
    <phoneticPr fontId="2"/>
  </si>
  <si>
    <t>５・８・１１月</t>
    <rPh sb="6" eb="7">
      <t>ツキ</t>
    </rPh>
    <phoneticPr fontId="2"/>
  </si>
  <si>
    <t>５・８・１２月</t>
    <rPh sb="6" eb="7">
      <t>ツキ</t>
    </rPh>
    <phoneticPr fontId="2"/>
  </si>
  <si>
    <t>５・９・１０月</t>
    <rPh sb="6" eb="7">
      <t>ツキ</t>
    </rPh>
    <phoneticPr fontId="2"/>
  </si>
  <si>
    <t>５・９・１１月</t>
    <rPh sb="6" eb="7">
      <t>ツキ</t>
    </rPh>
    <phoneticPr fontId="2"/>
  </si>
  <si>
    <t>５・９・１２月</t>
    <rPh sb="6" eb="7">
      <t>ツキ</t>
    </rPh>
    <phoneticPr fontId="2"/>
  </si>
  <si>
    <t>５・10・11月</t>
    <rPh sb="7" eb="8">
      <t>ツキ</t>
    </rPh>
    <phoneticPr fontId="2"/>
  </si>
  <si>
    <t>５・10・12月</t>
    <rPh sb="7" eb="8">
      <t>ツキ</t>
    </rPh>
    <phoneticPr fontId="2"/>
  </si>
  <si>
    <t>５・11・12月</t>
    <rPh sb="7" eb="8">
      <t>ツキ</t>
    </rPh>
    <phoneticPr fontId="2"/>
  </si>
  <si>
    <t>６・７・９月</t>
    <rPh sb="5" eb="6">
      <t>ツキ</t>
    </rPh>
    <phoneticPr fontId="2"/>
  </si>
  <si>
    <t>６・７・１０月</t>
    <rPh sb="6" eb="7">
      <t>ツキ</t>
    </rPh>
    <phoneticPr fontId="2"/>
  </si>
  <si>
    <t>６・７・１１月</t>
    <rPh sb="6" eb="7">
      <t>ツキ</t>
    </rPh>
    <phoneticPr fontId="2"/>
  </si>
  <si>
    <t>６・７・１２月</t>
    <rPh sb="6" eb="7">
      <t>ツキ</t>
    </rPh>
    <phoneticPr fontId="2"/>
  </si>
  <si>
    <t>６・８・９月</t>
    <rPh sb="5" eb="6">
      <t>ツキ</t>
    </rPh>
    <phoneticPr fontId="2"/>
  </si>
  <si>
    <t>６・８・１０月</t>
    <rPh sb="6" eb="7">
      <t>ツキ</t>
    </rPh>
    <phoneticPr fontId="2"/>
  </si>
  <si>
    <t>６・８・１１月</t>
    <rPh sb="6" eb="7">
      <t>ツキ</t>
    </rPh>
    <phoneticPr fontId="2"/>
  </si>
  <si>
    <t>６・８・１２月</t>
    <rPh sb="6" eb="7">
      <t>ツキ</t>
    </rPh>
    <phoneticPr fontId="2"/>
  </si>
  <si>
    <t>６・９・１０月</t>
    <rPh sb="6" eb="7">
      <t>ツキ</t>
    </rPh>
    <phoneticPr fontId="2"/>
  </si>
  <si>
    <t>６・９・１１月</t>
    <rPh sb="6" eb="7">
      <t>ツキ</t>
    </rPh>
    <phoneticPr fontId="2"/>
  </si>
  <si>
    <t>６・10・11月</t>
    <rPh sb="7" eb="8">
      <t>ツキ</t>
    </rPh>
    <phoneticPr fontId="2"/>
  </si>
  <si>
    <t>６・10・12月</t>
    <rPh sb="7" eb="8">
      <t>ツキ</t>
    </rPh>
    <phoneticPr fontId="2"/>
  </si>
  <si>
    <t>６・９・１２月</t>
    <rPh sb="6" eb="7">
      <t>ツキ</t>
    </rPh>
    <phoneticPr fontId="2"/>
  </si>
  <si>
    <t>６・11・12月</t>
    <rPh sb="7" eb="8">
      <t>ツキ</t>
    </rPh>
    <phoneticPr fontId="2"/>
  </si>
  <si>
    <t>７・８・１０月</t>
    <rPh sb="6" eb="7">
      <t>ツキ</t>
    </rPh>
    <phoneticPr fontId="2"/>
  </si>
  <si>
    <t>７・８・１１月</t>
    <rPh sb="6" eb="7">
      <t>ツキ</t>
    </rPh>
    <phoneticPr fontId="2"/>
  </si>
  <si>
    <t>７・８・１２月</t>
    <rPh sb="6" eb="7">
      <t>ツキ</t>
    </rPh>
    <phoneticPr fontId="2"/>
  </si>
  <si>
    <t>７・９・１０月</t>
    <rPh sb="6" eb="7">
      <t>ツキ</t>
    </rPh>
    <phoneticPr fontId="2"/>
  </si>
  <si>
    <t>７・９・１１月</t>
    <rPh sb="6" eb="7">
      <t>ツキ</t>
    </rPh>
    <phoneticPr fontId="2"/>
  </si>
  <si>
    <t>７・９・１２月</t>
    <rPh sb="6" eb="7">
      <t>ツキ</t>
    </rPh>
    <phoneticPr fontId="2"/>
  </si>
  <si>
    <t>７・10・11月</t>
    <rPh sb="7" eb="8">
      <t>ツキ</t>
    </rPh>
    <phoneticPr fontId="2"/>
  </si>
  <si>
    <t>７・10・12月</t>
    <rPh sb="7" eb="8">
      <t>ツキ</t>
    </rPh>
    <phoneticPr fontId="2"/>
  </si>
  <si>
    <t>７・11・12月</t>
    <rPh sb="7" eb="8">
      <t>ツキ</t>
    </rPh>
    <phoneticPr fontId="2"/>
  </si>
  <si>
    <t>８・９・１１月</t>
    <rPh sb="6" eb="7">
      <t>ツキ</t>
    </rPh>
    <phoneticPr fontId="2"/>
  </si>
  <si>
    <t>８・９・１２月</t>
    <rPh sb="6" eb="7">
      <t>ツキ</t>
    </rPh>
    <phoneticPr fontId="2"/>
  </si>
  <si>
    <t>８・10・11月</t>
    <rPh sb="7" eb="8">
      <t>ツキ</t>
    </rPh>
    <phoneticPr fontId="2"/>
  </si>
  <si>
    <t>８・10・12月</t>
    <rPh sb="7" eb="8">
      <t>ツキ</t>
    </rPh>
    <phoneticPr fontId="2"/>
  </si>
  <si>
    <t>８・11・12月</t>
    <rPh sb="7" eb="8">
      <t>ツキ</t>
    </rPh>
    <phoneticPr fontId="2"/>
  </si>
  <si>
    <t>９・10・12月</t>
    <rPh sb="7" eb="8">
      <t>ツキ</t>
    </rPh>
    <phoneticPr fontId="2"/>
  </si>
  <si>
    <t>９・11・12月</t>
    <rPh sb="7" eb="8">
      <t>ツキ</t>
    </rPh>
    <phoneticPr fontId="2"/>
  </si>
  <si>
    <t>不連続３カ月の増減率（７７ﾊﾟﾀｰﾝ）</t>
    <rPh sb="0" eb="3">
      <t>フレンゾク</t>
    </rPh>
    <rPh sb="5" eb="6">
      <t>ゲツ</t>
    </rPh>
    <rPh sb="7" eb="10">
      <t>ゾウゲンリツ</t>
    </rPh>
    <phoneticPr fontId="2"/>
  </si>
  <si>
    <t>連続3カ月</t>
    <rPh sb="0" eb="2">
      <t>レンゾク</t>
    </rPh>
    <rPh sb="4" eb="5">
      <t>ゲツ</t>
    </rPh>
    <phoneticPr fontId="2"/>
  </si>
  <si>
    <t>ガソリン代等</t>
    <rPh sb="4" eb="5">
      <t>ダイ</t>
    </rPh>
    <rPh sb="5" eb="6">
      <t>トウ</t>
    </rPh>
    <phoneticPr fontId="2"/>
  </si>
  <si>
    <t>連続3カ月</t>
    <rPh sb="0" eb="2">
      <t>レンゾク</t>
    </rPh>
    <rPh sb="4" eb="5">
      <t>ゲツ</t>
    </rPh>
    <phoneticPr fontId="2"/>
  </si>
  <si>
    <t>不連続</t>
    <rPh sb="0" eb="3">
      <t>フレンゾク</t>
    </rPh>
    <phoneticPr fontId="2"/>
  </si>
  <si>
    <t>合計</t>
    <rPh sb="0" eb="2">
      <t>ゴウケイ</t>
    </rPh>
    <phoneticPr fontId="2"/>
  </si>
  <si>
    <t>要件該当期間</t>
    <rPh sb="0" eb="2">
      <t>ヨウケン</t>
    </rPh>
    <rPh sb="2" eb="4">
      <t>ガイトウ</t>
    </rPh>
    <rPh sb="4" eb="6">
      <t>キカン</t>
    </rPh>
    <phoneticPr fontId="2"/>
  </si>
  <si>
    <t>売上高　</t>
    <rPh sb="0" eb="3">
      <t>ウリアゲダカ</t>
    </rPh>
    <phoneticPr fontId="2"/>
  </si>
  <si>
    <t>営業利益、人件費、減価償却費</t>
    <rPh sb="9" eb="14">
      <t>ゲンカショウキャクヒ</t>
    </rPh>
    <phoneticPr fontId="2"/>
  </si>
  <si>
    <t>非表示領域
S29アドレスの計算式で引用</t>
    <rPh sb="0" eb="1">
      <t>ヒ</t>
    </rPh>
    <rPh sb="1" eb="3">
      <t>ヒョウジ</t>
    </rPh>
    <rPh sb="3" eb="5">
      <t>リョウイキ</t>
    </rPh>
    <rPh sb="14" eb="17">
      <t>ケイサンシキ</t>
    </rPh>
    <rPh sb="18" eb="20">
      <t>インヨウ</t>
    </rPh>
    <phoneticPr fontId="2"/>
  </si>
  <si>
    <t>※ 法人の場合は本表に入力してください。</t>
    <rPh sb="2" eb="4">
      <t>ホウジン</t>
    </rPh>
    <rPh sb="5" eb="7">
      <t>バアイ</t>
    </rPh>
    <rPh sb="8" eb="9">
      <t>ホン</t>
    </rPh>
    <rPh sb="9" eb="10">
      <t>ヒョウ</t>
    </rPh>
    <rPh sb="11" eb="13">
      <t>ニュウリョク</t>
    </rPh>
    <phoneticPr fontId="2"/>
  </si>
  <si>
    <t>※ 個人・青色申告の場合は本表に入力してください。</t>
    <rPh sb="2" eb="4">
      <t>コジン</t>
    </rPh>
    <rPh sb="5" eb="7">
      <t>アオイロ</t>
    </rPh>
    <rPh sb="7" eb="9">
      <t>シンコク</t>
    </rPh>
    <rPh sb="10" eb="12">
      <t>バアイ</t>
    </rPh>
    <rPh sb="13" eb="14">
      <t>ホン</t>
    </rPh>
    <rPh sb="14" eb="15">
      <t>ヒョウ</t>
    </rPh>
    <rPh sb="16" eb="18">
      <t>ニュウリョク</t>
    </rPh>
    <phoneticPr fontId="2"/>
  </si>
  <si>
    <t>(1)-①（法人）「付加価値額」 入力表</t>
    <rPh sb="6" eb="8">
      <t>ホウジン</t>
    </rPh>
    <rPh sb="10" eb="15">
      <t>フカカチガク</t>
    </rPh>
    <phoneticPr fontId="2"/>
  </si>
  <si>
    <t>(1)-②（法人）「付加価値額」 出力表</t>
    <rPh sb="10" eb="15">
      <t>フカカチガク</t>
    </rPh>
    <rPh sb="17" eb="18">
      <t>デ</t>
    </rPh>
    <phoneticPr fontId="2"/>
  </si>
  <si>
    <t>(2)-①（個人・青色申告）「付加価値額」 入力表</t>
    <rPh sb="15" eb="20">
      <t>フカカチガク</t>
    </rPh>
    <phoneticPr fontId="2"/>
  </si>
  <si>
    <t>(2)-②（個人・青色申告）「付加価値額」 出力表</t>
    <rPh sb="15" eb="20">
      <t>フカカチガク</t>
    </rPh>
    <rPh sb="22" eb="23">
      <t>デ</t>
    </rPh>
    <phoneticPr fontId="2"/>
  </si>
  <si>
    <t>(3)-①（個人・白色申告）「付加価値額」 入力表</t>
    <rPh sb="9" eb="10">
      <t>シロ</t>
    </rPh>
    <rPh sb="15" eb="20">
      <t>フカカチガク</t>
    </rPh>
    <phoneticPr fontId="2"/>
  </si>
  <si>
    <t>⑬減価償却費</t>
    <rPh sb="1" eb="6">
      <t>ゲンカショウキャクヒ</t>
    </rPh>
    <phoneticPr fontId="2"/>
  </si>
  <si>
    <t>※売上高は申請要件に該当しない場合は、付加価値額をこのシートに入力してください。</t>
    <rPh sb="1" eb="3">
      <t>ウリアゲ</t>
    </rPh>
    <rPh sb="3" eb="4">
      <t>ダカ</t>
    </rPh>
    <rPh sb="5" eb="7">
      <t>シンセイ</t>
    </rPh>
    <rPh sb="7" eb="9">
      <t>ヨウケン</t>
    </rPh>
    <rPh sb="10" eb="12">
      <t>ガイトウ</t>
    </rPh>
    <rPh sb="15" eb="17">
      <t>バアイ</t>
    </rPh>
    <rPh sb="19" eb="24">
      <t>フカカチガク</t>
    </rPh>
    <rPh sb="31" eb="33">
      <t>ニュウリョク</t>
    </rPh>
    <phoneticPr fontId="2"/>
  </si>
  <si>
    <t>　  (1)-①（法人）「付加(1)-①（法人）「付加価値額」 入力表</t>
    <phoneticPr fontId="2"/>
  </si>
  <si>
    <t>栃木県中小企業者物価高騰対策支援金  （３）付加価値額入力表</t>
    <rPh sb="0" eb="3">
      <t>トチギケン</t>
    </rPh>
    <rPh sb="3" eb="7">
      <t>チュウショウキギョウ</t>
    </rPh>
    <rPh sb="7" eb="8">
      <t>シャ</t>
    </rPh>
    <rPh sb="8" eb="14">
      <t>ブッカコウトウタイサク</t>
    </rPh>
    <rPh sb="14" eb="17">
      <t>シエンキン</t>
    </rPh>
    <rPh sb="22" eb="27">
      <t>フカカチガク</t>
    </rPh>
    <rPh sb="27" eb="29">
      <t>ニュウリョク</t>
    </rPh>
    <rPh sb="29" eb="30">
      <t>ヒョウ</t>
    </rPh>
    <phoneticPr fontId="2"/>
  </si>
  <si>
    <t>　  (1)-②（法人）「付加価値額」 出力表</t>
    <phoneticPr fontId="2"/>
  </si>
  <si>
    <t xml:space="preserve">  　(2)-①（個人・青色申告）「付加価値額」 入力表</t>
    <phoneticPr fontId="2"/>
  </si>
  <si>
    <t xml:space="preserve">  　(2)-②（個人・青色申告）「付加価値額」 出力表</t>
    <phoneticPr fontId="2"/>
  </si>
  <si>
    <t xml:space="preserve">     (3)-①（個人・白色申告）「付加価値額」 入力表</t>
    <phoneticPr fontId="2"/>
  </si>
  <si>
    <t xml:space="preserve">     (3)-②（個人・白色申告）「付加価値額」 出力表</t>
    <phoneticPr fontId="2"/>
  </si>
  <si>
    <t>付加価値額の集計値を出力→(2)売上高入力表にコピーする（値貼り付け）</t>
    <rPh sb="0" eb="5">
      <t>フカカチガク</t>
    </rPh>
    <rPh sb="6" eb="8">
      <t>シュウケイ</t>
    </rPh>
    <rPh sb="8" eb="9">
      <t>アタイ</t>
    </rPh>
    <rPh sb="10" eb="12">
      <t>シュツリョク</t>
    </rPh>
    <rPh sb="16" eb="19">
      <t>ウリアゲダカ</t>
    </rPh>
    <rPh sb="19" eb="22">
      <t>ニュウリョクヒョウ</t>
    </rPh>
    <rPh sb="29" eb="30">
      <t>アタイ</t>
    </rPh>
    <rPh sb="30" eb="31">
      <t>ハ</t>
    </rPh>
    <rPh sb="32" eb="33">
      <t>ツ</t>
    </rPh>
    <phoneticPr fontId="2"/>
  </si>
  <si>
    <t>⑱経費計</t>
    <rPh sb="1" eb="3">
      <t>ケイヒ</t>
    </rPh>
    <rPh sb="3" eb="4">
      <t>ケイ</t>
    </rPh>
    <phoneticPr fontId="2"/>
  </si>
  <si>
    <t>⑪給料賃金</t>
    <phoneticPr fontId="2"/>
  </si>
  <si>
    <t xml:space="preserve">㋸福利厚生費 </t>
    <phoneticPr fontId="2"/>
  </si>
  <si>
    <t>①売上金額</t>
    <rPh sb="1" eb="5">
      <t>ウリアゲキンガク</t>
    </rPh>
    <phoneticPr fontId="2"/>
  </si>
  <si>
    <t>⑥差引原価</t>
    <rPh sb="1" eb="3">
      <t>サシヒキ</t>
    </rPh>
    <rPh sb="3" eb="5">
      <t>ゲンカ</t>
    </rPh>
    <phoneticPr fontId="2"/>
  </si>
  <si>
    <t>㉜経費計</t>
    <rPh sb="1" eb="3">
      <t>ケイヒ</t>
    </rPh>
    <rPh sb="3" eb="4">
      <t>ケイ</t>
    </rPh>
    <phoneticPr fontId="2"/>
  </si>
  <si>
    <t>①－⑥－㉜</t>
  </si>
  <si>
    <t>①－⑥－㉜</t>
    <phoneticPr fontId="2"/>
  </si>
  <si>
    <t>①売上金額、⑥差引原価、㉜経費計、⑲福利厚生費、 ⑳給料賃金、⑱減価償却費</t>
    <phoneticPr fontId="2"/>
  </si>
  <si>
    <t>④収入金額計</t>
    <rPh sb="1" eb="5">
      <t>シュウニュウキンガク</t>
    </rPh>
    <rPh sb="5" eb="6">
      <t>ケイ</t>
    </rPh>
    <phoneticPr fontId="2"/>
  </si>
  <si>
    <t>⑨差引原価</t>
    <rPh sb="1" eb="3">
      <t>サシヒキ</t>
    </rPh>
    <rPh sb="3" eb="5">
      <t>ゲンカ</t>
    </rPh>
    <phoneticPr fontId="2"/>
  </si>
  <si>
    <t>④－⑨－⑱</t>
    <phoneticPr fontId="2"/>
  </si>
  <si>
    <t>(3)-②（個人・白色申告）「付加価値額」 出力表</t>
    <rPh sb="15" eb="20">
      <t>フカカチガク</t>
    </rPh>
    <rPh sb="22" eb="23">
      <t>デ</t>
    </rPh>
    <phoneticPr fontId="2"/>
  </si>
  <si>
    <t>④収入金額計、⑨差引原価、⑱経費計、⑪給料賃金、㋸福利厚生費、⑬減価償却費</t>
    <phoneticPr fontId="2"/>
  </si>
  <si>
    <t>※売上高が該当しない場合は、（３）付加価値額入力シートで算出した付加価値額を入力。</t>
    <rPh sb="1" eb="4">
      <t>ウリアゲダカ</t>
    </rPh>
    <rPh sb="5" eb="7">
      <t>ガイトウ</t>
    </rPh>
    <rPh sb="10" eb="12">
      <t>バアイ</t>
    </rPh>
    <rPh sb="28" eb="30">
      <t>サンシュツ</t>
    </rPh>
    <rPh sb="32" eb="37">
      <t>フカカチガク</t>
    </rPh>
    <rPh sb="38" eb="40">
      <t>ニュウリョク</t>
    </rPh>
    <phoneticPr fontId="2"/>
  </si>
  <si>
    <t>⑱減価償却費(決算額÷12)</t>
    <rPh sb="1" eb="6">
      <t>ゲンカショウキャクヒ</t>
    </rPh>
    <rPh sb="7" eb="9">
      <t>ケッサン</t>
    </rPh>
    <rPh sb="9" eb="10">
      <t>ガク</t>
    </rPh>
    <phoneticPr fontId="2"/>
  </si>
  <si>
    <t>４月～１２月の期間における任意の3か月の増減率（各年あたり８４パターンを算出します）</t>
    <rPh sb="7" eb="9">
      <t>キカン</t>
    </rPh>
    <rPh sb="13" eb="15">
      <t>ニンイ</t>
    </rPh>
    <rPh sb="20" eb="22">
      <t>ゾウゲン</t>
    </rPh>
    <rPh sb="22" eb="23">
      <t>リツ</t>
    </rPh>
    <rPh sb="24" eb="25">
      <t>カク</t>
    </rPh>
    <rPh sb="25" eb="26">
      <t>ネン</t>
    </rPh>
    <rPh sb="36" eb="38">
      <t>サンシュツ</t>
    </rPh>
    <phoneticPr fontId="2"/>
  </si>
  <si>
    <t>４月～１２月の期間における任意の3か月の増減率（各年あたり８４パターンを算出します）</t>
    <rPh sb="7" eb="9">
      <t>キカン</t>
    </rPh>
    <rPh sb="13" eb="15">
      <t>ニンイ</t>
    </rPh>
    <rPh sb="20" eb="22">
      <t>ゾウゲン</t>
    </rPh>
    <rPh sb="22" eb="23">
      <t>リツ</t>
    </rPh>
    <phoneticPr fontId="2"/>
  </si>
  <si>
    <t>（５）付加価値額の入力は、「（３）付加価値額入力」シートに記載する決算費目をもとに行ってください。
　　　※基準年の減価償却費については、決算期の1/12の値を各月に入力してください。</t>
    <rPh sb="3" eb="8">
      <t>フカカチガク</t>
    </rPh>
    <rPh sb="17" eb="22">
      <t>フカカチガク</t>
    </rPh>
    <rPh sb="29" eb="31">
      <t>キサイ</t>
    </rPh>
    <rPh sb="33" eb="35">
      <t>ケッサン</t>
    </rPh>
    <rPh sb="35" eb="37">
      <t>ヒモク</t>
    </rPh>
    <rPh sb="41" eb="42">
      <t>オコナ</t>
    </rPh>
    <rPh sb="54" eb="56">
      <t>キジュン</t>
    </rPh>
    <rPh sb="56" eb="57">
      <t>ネン</t>
    </rPh>
    <rPh sb="58" eb="60">
      <t>ゲンカ</t>
    </rPh>
    <rPh sb="60" eb="62">
      <t>ショウキャク</t>
    </rPh>
    <rPh sb="62" eb="63">
      <t>ヒ</t>
    </rPh>
    <rPh sb="69" eb="72">
      <t>ケッサンキ</t>
    </rPh>
    <rPh sb="78" eb="79">
      <t>アタイ</t>
    </rPh>
    <rPh sb="80" eb="81">
      <t>カク</t>
    </rPh>
    <rPh sb="81" eb="82">
      <t>ツキ</t>
    </rPh>
    <rPh sb="83" eb="85">
      <t>ニュウリョク</t>
    </rPh>
    <phoneticPr fontId="2"/>
  </si>
  <si>
    <t>収支内訳書</t>
    <rPh sb="0" eb="5">
      <t>シュウシウチワケショ</t>
    </rPh>
    <phoneticPr fontId="2"/>
  </si>
  <si>
    <t>※各年あたり８４パターンのうち、連続3カ月以外の不連続７７ﾊﾟﾀｰﾝの増減率・判定表は、PC画面で確認してください。</t>
    <rPh sb="1" eb="2">
      <t>カク</t>
    </rPh>
    <rPh sb="2" eb="3">
      <t>ネン</t>
    </rPh>
    <rPh sb="16" eb="18">
      <t>レンゾク</t>
    </rPh>
    <rPh sb="20" eb="21">
      <t>ゲツ</t>
    </rPh>
    <rPh sb="21" eb="23">
      <t>イガイ</t>
    </rPh>
    <rPh sb="35" eb="38">
      <t>ゾウゲンリツ</t>
    </rPh>
    <rPh sb="39" eb="42">
      <t>ハンテイヒョウ</t>
    </rPh>
    <rPh sb="46" eb="48">
      <t>ガメン</t>
    </rPh>
    <rPh sb="49" eb="51">
      <t>カクニン</t>
    </rPh>
    <phoneticPr fontId="2"/>
  </si>
  <si>
    <t>※各年あたり８４パターンのうち、連続3カ月以外の不連続７７ﾊﾟﾀｰﾝの増減率・支給額・判定表は、PC画面で確認してください。</t>
    <rPh sb="1" eb="2">
      <t>カク</t>
    </rPh>
    <rPh sb="2" eb="3">
      <t>ネン</t>
    </rPh>
    <rPh sb="16" eb="18">
      <t>レンゾク</t>
    </rPh>
    <rPh sb="20" eb="21">
      <t>ゲツ</t>
    </rPh>
    <rPh sb="21" eb="23">
      <t>イガイ</t>
    </rPh>
    <rPh sb="35" eb="38">
      <t>ゾウゲンリツ</t>
    </rPh>
    <rPh sb="39" eb="42">
      <t>シキュウガク</t>
    </rPh>
    <rPh sb="43" eb="46">
      <t>ハンテイヒョウ</t>
    </rPh>
    <rPh sb="50" eb="52">
      <t>ガメン</t>
    </rPh>
    <rPh sb="53" eb="55">
      <t>カクニン</t>
    </rPh>
    <phoneticPr fontId="2"/>
  </si>
  <si>
    <t>②「売上高」入力表</t>
    <rPh sb="2" eb="5">
      <t>ウリアゲダカ</t>
    </rPh>
    <phoneticPr fontId="2"/>
  </si>
  <si>
    <t>(2)売上高入力シートの
Ｋ５～Ｓ８のアドレスに
出力データを値貼り付ける。</t>
    <rPh sb="3" eb="6">
      <t>ウリアゲダカ</t>
    </rPh>
    <rPh sb="6" eb="8">
      <t>ニュウリョク</t>
    </rPh>
    <rPh sb="25" eb="27">
      <t>シュツリョク</t>
    </rPh>
    <rPh sb="31" eb="32">
      <t>アタイ</t>
    </rPh>
    <rPh sb="32" eb="33">
      <t>ハ</t>
    </rPh>
    <rPh sb="34" eb="35">
      <t>ツ</t>
    </rPh>
    <phoneticPr fontId="2"/>
  </si>
  <si>
    <t>※売上高が申請要件に該当しない場合「付加価値額」を入力</t>
    <rPh sb="1" eb="4">
      <t>ウリアゲダカ</t>
    </rPh>
    <rPh sb="5" eb="9">
      <t>シンセイヨウケン</t>
    </rPh>
    <rPh sb="10" eb="12">
      <t>ガイトウ</t>
    </rPh>
    <rPh sb="15" eb="17">
      <t>バアイ</t>
    </rPh>
    <rPh sb="18" eb="20">
      <t>フカ</t>
    </rPh>
    <rPh sb="20" eb="22">
      <t>カチ</t>
    </rPh>
    <rPh sb="22" eb="23">
      <t>ガク</t>
    </rPh>
    <rPh sb="25" eb="27">
      <t>ニュウリョク</t>
    </rPh>
    <phoneticPr fontId="2"/>
  </si>
  <si>
    <t>一連No.</t>
    <rPh sb="0" eb="2">
      <t>イチレン</t>
    </rPh>
    <phoneticPr fontId="2"/>
  </si>
  <si>
    <t>基準年</t>
    <rPh sb="0" eb="2">
      <t>キジュン</t>
    </rPh>
    <rPh sb="2" eb="3">
      <t>ネン</t>
    </rPh>
    <phoneticPr fontId="2"/>
  </si>
  <si>
    <t>任意の3か月</t>
    <rPh sb="0" eb="2">
      <t>ニンイ</t>
    </rPh>
    <rPh sb="5" eb="6">
      <t>ゲツ</t>
    </rPh>
    <phoneticPr fontId="2"/>
  </si>
  <si>
    <t>支給額</t>
    <rPh sb="0" eb="3">
      <t>シキュウガク</t>
    </rPh>
    <phoneticPr fontId="2"/>
  </si>
  <si>
    <t>支給要件総合判定表</t>
    <rPh sb="0" eb="2">
      <t>シキュウ</t>
    </rPh>
    <rPh sb="2" eb="4">
      <t>ヨウケン</t>
    </rPh>
    <rPh sb="4" eb="6">
      <t>ソウゴウ</t>
    </rPh>
    <rPh sb="6" eb="8">
      <t>ハンテイ</t>
    </rPh>
    <rPh sb="8" eb="9">
      <t>ヒョウ</t>
    </rPh>
    <phoneticPr fontId="2"/>
  </si>
  <si>
    <t>V</t>
    <phoneticPr fontId="2"/>
  </si>
  <si>
    <t>W</t>
    <phoneticPr fontId="2"/>
  </si>
  <si>
    <t>X</t>
    <phoneticPr fontId="2"/>
  </si>
  <si>
    <t>Y</t>
    <phoneticPr fontId="2"/>
  </si>
  <si>
    <t>Z</t>
    <phoneticPr fontId="2"/>
  </si>
  <si>
    <t>AA</t>
    <phoneticPr fontId="2"/>
  </si>
  <si>
    <t>AB</t>
    <phoneticPr fontId="2"/>
  </si>
  <si>
    <t>AC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</si>
  <si>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</si>
  <si>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</si>
  <si>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</si>
  <si>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</si>
  <si>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AH</t>
    <phoneticPr fontId="2"/>
  </si>
  <si>
    <t>AI</t>
    <phoneticPr fontId="2"/>
  </si>
  <si>
    <t>AJ</t>
    <phoneticPr fontId="2"/>
  </si>
  <si>
    <t>AK</t>
    <phoneticPr fontId="2"/>
  </si>
  <si>
    <t>AL</t>
    <phoneticPr fontId="2"/>
  </si>
  <si>
    <t>AM</t>
    <phoneticPr fontId="2"/>
  </si>
  <si>
    <t>AN</t>
    <phoneticPr fontId="2"/>
  </si>
  <si>
    <t>AO</t>
    <phoneticPr fontId="2"/>
  </si>
  <si>
    <t>AP</t>
    <phoneticPr fontId="2"/>
  </si>
  <si>
    <t>AQ</t>
    <phoneticPr fontId="2"/>
  </si>
  <si>
    <t>AR</t>
    <phoneticPr fontId="2"/>
  </si>
  <si>
    <t>AS</t>
    <phoneticPr fontId="2"/>
  </si>
  <si>
    <t>AT</t>
    <phoneticPr fontId="2"/>
  </si>
  <si>
    <t>AU</t>
    <phoneticPr fontId="2"/>
  </si>
  <si>
    <t>AV</t>
    <phoneticPr fontId="2"/>
  </si>
  <si>
    <t>AW</t>
    <phoneticPr fontId="2"/>
  </si>
  <si>
    <t>AZ</t>
    <phoneticPr fontId="2"/>
  </si>
  <si>
    <t>AY</t>
    <phoneticPr fontId="2"/>
  </si>
  <si>
    <t>AX</t>
    <phoneticPr fontId="2"/>
  </si>
  <si>
    <t>BA</t>
    <phoneticPr fontId="2"/>
  </si>
  <si>
    <t>BB</t>
    <phoneticPr fontId="2"/>
  </si>
  <si>
    <t>BC</t>
    <phoneticPr fontId="2"/>
  </si>
  <si>
    <t>BD</t>
    <phoneticPr fontId="2"/>
  </si>
  <si>
    <t>BE</t>
    <phoneticPr fontId="2"/>
  </si>
  <si>
    <t>BF</t>
    <phoneticPr fontId="2"/>
  </si>
  <si>
    <t>BG</t>
    <phoneticPr fontId="2"/>
  </si>
  <si>
    <t>BH</t>
    <phoneticPr fontId="2"/>
  </si>
  <si>
    <t>BI</t>
    <phoneticPr fontId="2"/>
  </si>
  <si>
    <t>BJ</t>
    <phoneticPr fontId="2"/>
  </si>
  <si>
    <t>BK</t>
    <phoneticPr fontId="2"/>
  </si>
  <si>
    <t>BL</t>
    <phoneticPr fontId="2"/>
  </si>
  <si>
    <t>BM</t>
    <phoneticPr fontId="2"/>
  </si>
  <si>
    <t>BN</t>
    <phoneticPr fontId="2"/>
  </si>
  <si>
    <t>BO</t>
    <phoneticPr fontId="2"/>
  </si>
  <si>
    <t>BP</t>
    <phoneticPr fontId="2"/>
  </si>
  <si>
    <t>BQ</t>
    <phoneticPr fontId="2"/>
  </si>
  <si>
    <t>BR</t>
    <phoneticPr fontId="2"/>
  </si>
  <si>
    <t>BS</t>
    <phoneticPr fontId="2"/>
  </si>
  <si>
    <t>BT</t>
    <phoneticPr fontId="2"/>
  </si>
  <si>
    <t>BU</t>
    <phoneticPr fontId="2"/>
  </si>
  <si>
    <t>BV</t>
    <phoneticPr fontId="2"/>
  </si>
  <si>
    <t>BW</t>
    <phoneticPr fontId="2"/>
  </si>
  <si>
    <t>BX</t>
    <phoneticPr fontId="2"/>
  </si>
  <si>
    <t>BY</t>
    <phoneticPr fontId="2"/>
  </si>
  <si>
    <t>BZ</t>
    <phoneticPr fontId="2"/>
  </si>
  <si>
    <t>CA</t>
    <phoneticPr fontId="2"/>
  </si>
  <si>
    <t>CB</t>
    <phoneticPr fontId="2"/>
  </si>
  <si>
    <t>CC</t>
    <phoneticPr fontId="2"/>
  </si>
  <si>
    <t>CD</t>
    <phoneticPr fontId="2"/>
  </si>
  <si>
    <t>CE</t>
    <phoneticPr fontId="2"/>
  </si>
  <si>
    <t>CF</t>
    <phoneticPr fontId="2"/>
  </si>
  <si>
    <t>CG</t>
    <phoneticPr fontId="2"/>
  </si>
  <si>
    <t>CH</t>
    <phoneticPr fontId="2"/>
  </si>
  <si>
    <t>CI</t>
    <phoneticPr fontId="2"/>
  </si>
  <si>
    <t>CJ</t>
    <phoneticPr fontId="2"/>
  </si>
  <si>
    <t>CK</t>
    <phoneticPr fontId="2"/>
  </si>
  <si>
    <t>CL</t>
    <phoneticPr fontId="2"/>
  </si>
  <si>
    <t>CM</t>
    <phoneticPr fontId="2"/>
  </si>
  <si>
    <t>CN</t>
    <phoneticPr fontId="2"/>
  </si>
  <si>
    <t>CO</t>
    <phoneticPr fontId="2"/>
  </si>
  <si>
    <t>CP</t>
    <phoneticPr fontId="2"/>
  </si>
  <si>
    <t>CQ</t>
    <phoneticPr fontId="2"/>
  </si>
  <si>
    <t>CR</t>
    <phoneticPr fontId="2"/>
  </si>
  <si>
    <t>CS</t>
    <phoneticPr fontId="2"/>
  </si>
  <si>
    <t>CT</t>
    <phoneticPr fontId="2"/>
  </si>
  <si>
    <t>判定表</t>
    <rPh sb="0" eb="3">
      <t>ハンテイヒョウ</t>
    </rPh>
    <phoneticPr fontId="2"/>
  </si>
  <si>
    <t>NO.</t>
    <phoneticPr fontId="2"/>
  </si>
  <si>
    <t>VLOOKUP</t>
    <phoneticPr fontId="2"/>
  </si>
  <si>
    <t>抽出データ</t>
    <rPh sb="0" eb="2">
      <t>チュウシュツ</t>
    </rPh>
    <phoneticPr fontId="2"/>
  </si>
  <si>
    <t>VLOOKUP関数引用データ</t>
    <rPh sb="7" eb="9">
      <t>カンスウ</t>
    </rPh>
    <rPh sb="9" eb="11">
      <t>インヨウ</t>
    </rPh>
    <phoneticPr fontId="2"/>
  </si>
  <si>
    <t>要件該当支給額</t>
    <rPh sb="0" eb="2">
      <t>ヨウケン</t>
    </rPh>
    <rPh sb="2" eb="4">
      <t>ガイトウ</t>
    </rPh>
    <rPh sb="4" eb="7">
      <t>シキュウガク</t>
    </rPh>
    <phoneticPr fontId="2"/>
  </si>
  <si>
    <t>連続3か月（７期間）</t>
    <rPh sb="0" eb="2">
      <t>レンゾク</t>
    </rPh>
    <rPh sb="4" eb="5">
      <t>ゲツ</t>
    </rPh>
    <rPh sb="7" eb="9">
      <t>キカン</t>
    </rPh>
    <phoneticPr fontId="2"/>
  </si>
  <si>
    <t>不連続3か月（7７期間）</t>
    <rPh sb="0" eb="1">
      <t>フ</t>
    </rPh>
    <rPh sb="1" eb="3">
      <t>レンゾク</t>
    </rPh>
    <rPh sb="5" eb="6">
      <t>ゲツ</t>
    </rPh>
    <phoneticPr fontId="2"/>
  </si>
  <si>
    <t>以下、非表示エリア</t>
    <rPh sb="0" eb="2">
      <t>イカ</t>
    </rPh>
    <rPh sb="3" eb="6">
      <t>ヒヒョウジ</t>
    </rPh>
    <phoneticPr fontId="2"/>
  </si>
  <si>
    <t>イ）エネルギー価格等増加率が１0％以上で、売上高が30％以上減少の場合「要件該当」を、売上高が30％未満
　　の場合「要件不該当」を出力します。また、総合判定欄に申請可否等を出力します。
ロ）エネルギー価格等が要件該当で同期間の売上高が未入力の場合は「売上高未入力」を、売上高が要件該当で
　　同期間のエネルギー価格等が未入力の場合は「エネ価格未入力」を出力します。
ハ）申請可の場合、推奨する申請基準年・基準月・算出額を出力します。（申請額は人格別の限度額に留意）</t>
    <rPh sb="21" eb="23">
      <t>ウリアゲ</t>
    </rPh>
    <rPh sb="23" eb="24">
      <t>ダカ</t>
    </rPh>
    <rPh sb="28" eb="30">
      <t>イジョウ</t>
    </rPh>
    <rPh sb="30" eb="32">
      <t>ゲンショウ</t>
    </rPh>
    <rPh sb="33" eb="35">
      <t>バアイ</t>
    </rPh>
    <rPh sb="38" eb="40">
      <t>ガイトウ</t>
    </rPh>
    <rPh sb="50" eb="52">
      <t>ミマン</t>
    </rPh>
    <rPh sb="56" eb="58">
      <t>バアイ</t>
    </rPh>
    <rPh sb="61" eb="62">
      <t>フ</t>
    </rPh>
    <rPh sb="66" eb="68">
      <t>シュツリョク</t>
    </rPh>
    <rPh sb="75" eb="79">
      <t>ソウゴウハンテイ</t>
    </rPh>
    <rPh sb="79" eb="80">
      <t>ラン</t>
    </rPh>
    <rPh sb="81" eb="85">
      <t>シンセイカヒ</t>
    </rPh>
    <rPh sb="85" eb="86">
      <t>トウ</t>
    </rPh>
    <rPh sb="87" eb="89">
      <t>シュツリョク</t>
    </rPh>
    <rPh sb="101" eb="104">
      <t>カカクトウ</t>
    </rPh>
    <rPh sb="105" eb="107">
      <t>ヨウケン</t>
    </rPh>
    <rPh sb="107" eb="109">
      <t>ガイトウ</t>
    </rPh>
    <rPh sb="110" eb="113">
      <t>ドウキカン</t>
    </rPh>
    <rPh sb="114" eb="117">
      <t>ウリアゲダカ</t>
    </rPh>
    <rPh sb="118" eb="121">
      <t>ミニュウリョク</t>
    </rPh>
    <rPh sb="122" eb="124">
      <t>バアイ</t>
    </rPh>
    <rPh sb="126" eb="129">
      <t>ウリアゲダカ</t>
    </rPh>
    <rPh sb="129" eb="132">
      <t>ミニュウリョク</t>
    </rPh>
    <rPh sb="135" eb="138">
      <t>ウリアゲダカ</t>
    </rPh>
    <rPh sb="139" eb="141">
      <t>ヨウケン</t>
    </rPh>
    <rPh sb="141" eb="143">
      <t>ガイトウ</t>
    </rPh>
    <rPh sb="147" eb="150">
      <t>ドウキカン</t>
    </rPh>
    <rPh sb="156" eb="159">
      <t>カカクトウ</t>
    </rPh>
    <rPh sb="160" eb="163">
      <t>ミニュウリョク</t>
    </rPh>
    <rPh sb="164" eb="166">
      <t>バアイ</t>
    </rPh>
    <rPh sb="177" eb="179">
      <t>シュツリョク</t>
    </rPh>
    <rPh sb="186" eb="188">
      <t>シンセイ</t>
    </rPh>
    <rPh sb="188" eb="189">
      <t>カ</t>
    </rPh>
    <rPh sb="190" eb="192">
      <t>バアイ</t>
    </rPh>
    <rPh sb="193" eb="195">
      <t>スイショウ</t>
    </rPh>
    <rPh sb="197" eb="199">
      <t>シンセイ</t>
    </rPh>
    <rPh sb="199" eb="201">
      <t>キジュン</t>
    </rPh>
    <rPh sb="201" eb="202">
      <t>ネン</t>
    </rPh>
    <rPh sb="203" eb="206">
      <t>キジュンヅキ</t>
    </rPh>
    <rPh sb="211" eb="213">
      <t>シュツリョク</t>
    </rPh>
    <rPh sb="218" eb="220">
      <t>シンセイ</t>
    </rPh>
    <rPh sb="220" eb="221">
      <t>ガク</t>
    </rPh>
    <rPh sb="222" eb="225">
      <t>ジンカクベツ</t>
    </rPh>
    <rPh sb="226" eb="228">
      <t>ゲンド</t>
    </rPh>
    <rPh sb="228" eb="229">
      <t>ガク</t>
    </rPh>
    <rPh sb="230" eb="232">
      <t>リュウイ</t>
    </rPh>
    <phoneticPr fontId="2"/>
  </si>
  <si>
    <t>RANK1位</t>
    <rPh sb="5" eb="6">
      <t>クライ</t>
    </rPh>
    <phoneticPr fontId="2"/>
  </si>
  <si>
    <t>RANK１位抽出</t>
    <rPh sb="5" eb="6">
      <t>イ</t>
    </rPh>
    <rPh sb="6" eb="8">
      <t>チュウシュツ</t>
    </rPh>
    <phoneticPr fontId="2"/>
  </si>
  <si>
    <t>要件該当支給額RANK表示</t>
    <rPh sb="0" eb="4">
      <t>ヨウケンガイトウ</t>
    </rPh>
    <rPh sb="4" eb="7">
      <t>シキュウガク</t>
    </rPh>
    <rPh sb="11" eb="13">
      <t>ヒョウジ</t>
    </rPh>
    <phoneticPr fontId="2"/>
  </si>
  <si>
    <t>※同順位がある場合は、最終行のデータを抽出する。</t>
    <rPh sb="1" eb="4">
      <t>ドウジュンイ</t>
    </rPh>
    <rPh sb="7" eb="9">
      <t>バアイ</t>
    </rPh>
    <rPh sb="11" eb="13">
      <t>サイシュウ</t>
    </rPh>
    <rPh sb="13" eb="14">
      <t>ギョウ</t>
    </rPh>
    <rPh sb="19" eb="21">
      <t>チュウシュツ</t>
    </rPh>
    <phoneticPr fontId="2"/>
  </si>
  <si>
    <t>※総合判定が「申請可」の場合は、要件に該当する基準月のうち算出額が最大となる基準年・基準月・算出額を出力します。</t>
    <rPh sb="1" eb="3">
      <t>ソウゴウ</t>
    </rPh>
    <rPh sb="3" eb="5">
      <t>ハンテイ</t>
    </rPh>
    <rPh sb="7" eb="9">
      <t>シンセイ</t>
    </rPh>
    <rPh sb="9" eb="10">
      <t>カ</t>
    </rPh>
    <rPh sb="12" eb="14">
      <t>バアイ</t>
    </rPh>
    <rPh sb="16" eb="18">
      <t>ヨウケン</t>
    </rPh>
    <rPh sb="19" eb="21">
      <t>ガイトウ</t>
    </rPh>
    <rPh sb="23" eb="26">
      <t>キジュンヅキ</t>
    </rPh>
    <rPh sb="29" eb="31">
      <t>サンシュツ</t>
    </rPh>
    <rPh sb="31" eb="32">
      <t>ガク</t>
    </rPh>
    <rPh sb="33" eb="35">
      <t>サイダイ</t>
    </rPh>
    <rPh sb="38" eb="40">
      <t>キジュン</t>
    </rPh>
    <rPh sb="40" eb="41">
      <t>ネン</t>
    </rPh>
    <rPh sb="42" eb="45">
      <t>キジュンヅキ</t>
    </rPh>
    <rPh sb="46" eb="48">
      <t>サンシュツ</t>
    </rPh>
    <rPh sb="48" eb="49">
      <t>ガク</t>
    </rPh>
    <rPh sb="50" eb="52">
      <t>シュツリョク</t>
    </rPh>
    <phoneticPr fontId="2"/>
  </si>
  <si>
    <r>
      <t xml:space="preserve">事業所名、原材料価格、仕入価格、電気代、ガソリン代等      </t>
    </r>
    <r>
      <rPr>
        <b/>
        <sz val="10"/>
        <color rgb="FF002060"/>
        <rFont val="Yu Gothic"/>
        <family val="3"/>
        <charset val="128"/>
        <scheme val="minor"/>
      </rPr>
      <t>※最初に電気代、次にガソリン代で要件該当有無の確認を推奨します。</t>
    </r>
    <r>
      <rPr>
        <b/>
        <sz val="12"/>
        <color theme="1"/>
        <rFont val="Yu Gothic"/>
        <family val="3"/>
        <charset val="128"/>
        <scheme val="minor"/>
      </rPr>
      <t xml:space="preserve">
</t>
    </r>
    <r>
      <rPr>
        <b/>
        <sz val="12"/>
        <color rgb="FFC00000"/>
        <rFont val="Yu Gothic"/>
        <family val="3"/>
        <charset val="128"/>
        <scheme val="minor"/>
      </rPr>
      <t>●経費は 1 種類でも複数でも可ですが、同じ経費を入力し比較してください。</t>
    </r>
    <rPh sb="0" eb="4">
      <t>ジギョウショナ</t>
    </rPh>
    <rPh sb="33" eb="35">
      <t>サイショ</t>
    </rPh>
    <rPh sb="36" eb="39">
      <t>デンキダイ</t>
    </rPh>
    <rPh sb="40" eb="41">
      <t>ツギ</t>
    </rPh>
    <rPh sb="46" eb="47">
      <t>ダイ</t>
    </rPh>
    <rPh sb="48" eb="50">
      <t>ヨウケン</t>
    </rPh>
    <rPh sb="50" eb="52">
      <t>ガイトウ</t>
    </rPh>
    <rPh sb="52" eb="54">
      <t>ウム</t>
    </rPh>
    <rPh sb="55" eb="57">
      <t>カクニン</t>
    </rPh>
    <rPh sb="58" eb="60">
      <t>スイショウ</t>
    </rPh>
    <phoneticPr fontId="2"/>
  </si>
  <si>
    <t>付加価値額BLANK数</t>
    <rPh sb="0" eb="5">
      <t>フカカチガク</t>
    </rPh>
    <rPh sb="10" eb="11">
      <t>スウ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</si>
  <si>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</si>
  <si>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</si>
  <si>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</si>
  <si>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</si>
  <si>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計</t>
    <rPh sb="0" eb="1">
      <t>ケイ</t>
    </rPh>
    <phoneticPr fontId="2"/>
  </si>
  <si>
    <t>非表示領域</t>
  </si>
  <si>
    <t>要件不該当です。付加価値額を全期間入力し本表の「売上高入力表」に値貼付けましたか？</t>
    <rPh sb="2" eb="5">
      <t>フガイトウ</t>
    </rPh>
    <rPh sb="8" eb="13">
      <t>フカカチガク</t>
    </rPh>
    <rPh sb="14" eb="15">
      <t>ゼン</t>
    </rPh>
    <rPh sb="15" eb="17">
      <t>キカン</t>
    </rPh>
    <rPh sb="17" eb="19">
      <t>ニュウリョク</t>
    </rPh>
    <rPh sb="20" eb="21">
      <t>ホン</t>
    </rPh>
    <rPh sb="21" eb="22">
      <t>ヒョウ</t>
    </rPh>
    <rPh sb="24" eb="27">
      <t>ウリアゲダカ</t>
    </rPh>
    <rPh sb="27" eb="29">
      <t>ニュウリョク</t>
    </rPh>
    <rPh sb="29" eb="30">
      <t>ヒョウ</t>
    </rPh>
    <rPh sb="32" eb="33">
      <t>アタイ</t>
    </rPh>
    <rPh sb="33" eb="34">
      <t>ハ</t>
    </rPh>
    <rPh sb="34" eb="35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</si>
</sst>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月&quot;"/>
    <numFmt numFmtId="177" formatCode="0.000%"/>
    <numFmt numFmtId="178" formatCode="#,##0&quot;位&quot;"/>
    <numFmt numFmtId="179" formatCode="#,##0&quot;期間&quot;"/>
  </numFmts>
  <fonts count="5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1"/>
      <color rgb="FF002060"/>
      <name val="Yu Gothic"/>
      <family val="3"/>
      <charset val="128"/>
      <scheme val="minor"/>
    </font>
    <font>
      <b/>
      <sz val="15"/>
      <color theme="1"/>
      <name val="Yu Gothic"/>
      <family val="3"/>
      <charset val="128"/>
      <scheme val="minor"/>
    </font>
    <font>
      <sz val="11"/>
      <color rgb="FF00206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7"/>
      <color theme="1"/>
      <name val="Yu Gothic"/>
      <family val="3"/>
      <charset val="128"/>
      <scheme val="minor"/>
    </font>
    <font>
      <sz val="7"/>
      <color theme="1"/>
      <name val="Yu Gothic"/>
      <family val="2"/>
      <scheme val="minor"/>
    </font>
    <font>
      <b/>
      <sz val="8"/>
      <color rgb="FF0070C0"/>
      <name val="Yu Gothic"/>
      <family val="3"/>
      <charset val="128"/>
      <scheme val="minor"/>
    </font>
    <font>
      <sz val="13"/>
      <color theme="1"/>
      <name val="Yu Gothic"/>
      <family val="3"/>
      <charset val="128"/>
      <scheme val="minor"/>
    </font>
    <font>
      <b/>
      <sz val="8"/>
      <color rgb="FFC00000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16"/>
      <color rgb="FF002060"/>
      <name val="Yu Gothic"/>
      <family val="3"/>
      <charset val="128"/>
      <scheme val="minor"/>
    </font>
    <font>
      <b/>
      <sz val="14"/>
      <color rgb="FF002060"/>
      <name val="Yu Gothic"/>
      <family val="3"/>
      <charset val="128"/>
      <scheme val="minor"/>
    </font>
    <font>
      <b/>
      <sz val="15"/>
      <color rgb="FF00206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b/>
      <sz val="12"/>
      <color rgb="FFC00000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  <font>
      <b/>
      <sz val="12"/>
      <color rgb="FF002060"/>
      <name val="Yu Gothic"/>
      <family val="3"/>
      <charset val="128"/>
      <scheme val="minor"/>
    </font>
    <font>
      <b/>
      <sz val="14"/>
      <color rgb="FFC0000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b/>
      <sz val="16"/>
      <color theme="1"/>
      <name val="Yu Gothic"/>
      <family val="3"/>
      <charset val="128"/>
      <scheme val="minor"/>
    </font>
    <font>
      <b/>
      <sz val="22"/>
      <color rgb="FFFF0000"/>
      <name val="Yu Gothic"/>
      <family val="3"/>
      <charset val="128"/>
      <scheme val="minor"/>
    </font>
    <font>
      <b/>
      <sz val="13"/>
      <color theme="1"/>
      <name val="Yu Gothic"/>
      <family val="3"/>
      <charset val="128"/>
      <scheme val="minor"/>
    </font>
    <font>
      <b/>
      <sz val="12"/>
      <color rgb="FF1A1A1A"/>
      <name val="Yu Gothic"/>
      <family val="3"/>
      <charset val="128"/>
      <scheme val="minor"/>
    </font>
    <font>
      <sz val="12"/>
      <color rgb="FF1A1A1A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b/>
      <sz val="18"/>
      <color rgb="FFC00000"/>
      <name val="Yu Gothic"/>
      <family val="3"/>
      <charset val="128"/>
      <scheme val="minor"/>
    </font>
    <font>
      <b/>
      <sz val="10.5"/>
      <color theme="1"/>
      <name val="Yu Gothic"/>
      <family val="3"/>
      <charset val="128"/>
      <scheme val="minor"/>
    </font>
    <font>
      <b/>
      <sz val="10.5"/>
      <color rgb="FFFF0000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  <font>
      <b/>
      <sz val="11"/>
      <color rgb="FFC00000"/>
      <name val="Yu Gothic"/>
      <family val="3"/>
      <charset val="128"/>
      <scheme val="minor"/>
    </font>
    <font>
      <b/>
      <sz val="20"/>
      <color rgb="FFFF0000"/>
      <name val="Yu Gothic"/>
      <family val="3"/>
      <charset val="128"/>
      <scheme val="minor"/>
    </font>
    <font>
      <b/>
      <sz val="18"/>
      <color rgb="FF002060"/>
      <name val="Yu Gothic"/>
      <family val="3"/>
      <charset val="128"/>
      <scheme val="minor"/>
    </font>
    <font>
      <b/>
      <sz val="10"/>
      <color rgb="FF002060"/>
      <name val="Yu Gothic"/>
      <family val="3"/>
      <charset val="128"/>
      <scheme val="minor"/>
    </font>
    <font>
      <b/>
      <sz val="11.5"/>
      <color rgb="FFFF0000"/>
      <name val="Yu Gothic"/>
      <family val="3"/>
      <charset val="128"/>
      <scheme val="minor"/>
    </font>
    <font>
      <sz val="14"/>
      <color rgb="FFC00000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3"/>
      <color rgb="FFFF0000"/>
      <name val="Yu Gothic"/>
      <family val="3"/>
      <charset val="128"/>
      <scheme val="minor"/>
    </font>
    <font>
      <b/>
      <sz val="11.5"/>
      <color rgb="FFC00000"/>
      <name val="Yu Gothic"/>
      <family val="3"/>
      <charset val="128"/>
      <scheme val="minor"/>
    </font>
    <font>
      <b/>
      <sz val="11.5"/>
      <color theme="1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7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9" tint="0.79998168889431442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 style="thin">
        <color indexed="64"/>
      </bottom>
      <diagonal/>
    </border>
    <border>
      <left/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ck">
        <color rgb="FFC00000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C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C00000"/>
      </right>
      <top style="thin">
        <color indexed="64"/>
      </top>
      <bottom style="medium">
        <color indexed="64"/>
      </bottom>
      <diagonal/>
    </border>
    <border>
      <left style="thick">
        <color rgb="FFC00000"/>
      </left>
      <right/>
      <top style="medium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C00000"/>
      </bottom>
      <diagonal/>
    </border>
    <border>
      <left/>
      <right style="thick">
        <color rgb="FFC00000"/>
      </right>
      <top style="medium">
        <color indexed="64"/>
      </top>
      <bottom style="thick">
        <color rgb="FFC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medium">
        <color indexed="64"/>
      </bottom>
      <diagonal/>
    </border>
    <border>
      <left style="thick">
        <color rgb="FFC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C00000"/>
      </top>
      <bottom style="medium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dotted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rgb="FFC00000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C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C00000"/>
      </right>
      <top/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 style="thin">
        <color indexed="64"/>
      </left>
      <right style="thick">
        <color rgb="FFC0000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rgb="FFC00000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ck">
        <color rgb="FFC00000"/>
      </left>
      <right style="thick">
        <color rgb="FFC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30">
    <xf numFmtId="0" fontId="0" fillId="0" borderId="0" xfId="0"/>
    <xf numFmtId="38" fontId="4" fillId="2" borderId="1" xfId="1" applyFont="1" applyFill="1" applyBorder="1" applyAlignment="1" applyProtection="1">
      <alignment vertical="center"/>
      <protection locked="0"/>
    </xf>
    <xf numFmtId="38" fontId="4" fillId="2" borderId="20" xfId="1" applyFont="1" applyFill="1" applyBorder="1" applyAlignment="1" applyProtection="1">
      <alignment vertical="center"/>
      <protection locked="0"/>
    </xf>
    <xf numFmtId="38" fontId="4" fillId="2" borderId="18" xfId="1" applyFont="1" applyFill="1" applyBorder="1" applyAlignment="1" applyProtection="1">
      <alignment vertical="center"/>
      <protection locked="0"/>
    </xf>
    <xf numFmtId="38" fontId="4" fillId="2" borderId="22" xfId="1" applyFont="1" applyFill="1" applyBorder="1" applyAlignment="1" applyProtection="1">
      <alignment vertical="center"/>
      <protection locked="0"/>
    </xf>
    <xf numFmtId="38" fontId="4" fillId="2" borderId="23" xfId="1" applyFont="1" applyFill="1" applyBorder="1" applyAlignment="1" applyProtection="1">
      <alignment vertical="center"/>
      <protection locked="0"/>
    </xf>
    <xf numFmtId="38" fontId="4" fillId="2" borderId="21" xfId="1" applyFont="1" applyFill="1" applyBorder="1" applyAlignment="1" applyProtection="1">
      <alignment vertical="center"/>
      <protection locked="0"/>
    </xf>
    <xf numFmtId="38" fontId="4" fillId="2" borderId="24" xfId="1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9" fillId="4" borderId="0" xfId="0" applyFont="1" applyFill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2" borderId="8" xfId="0" applyFont="1" applyFill="1" applyBorder="1" applyAlignment="1">
      <alignment vertical="center" wrapText="1"/>
    </xf>
    <xf numFmtId="176" fontId="4" fillId="0" borderId="33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38" fontId="4" fillId="2" borderId="38" xfId="1" applyFont="1" applyFill="1" applyBorder="1" applyAlignment="1" applyProtection="1">
      <alignment vertical="center"/>
      <protection locked="0"/>
    </xf>
    <xf numFmtId="38" fontId="4" fillId="2" borderId="16" xfId="1" applyFont="1" applyFill="1" applyBorder="1" applyAlignment="1" applyProtection="1">
      <alignment vertical="center"/>
      <protection locked="0"/>
    </xf>
    <xf numFmtId="0" fontId="3" fillId="3" borderId="39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/>
    </xf>
    <xf numFmtId="38" fontId="4" fillId="2" borderId="41" xfId="1" applyFont="1" applyFill="1" applyBorder="1" applyAlignment="1" applyProtection="1">
      <alignment vertical="center"/>
      <protection locked="0"/>
    </xf>
    <xf numFmtId="38" fontId="4" fillId="3" borderId="42" xfId="1" applyFont="1" applyFill="1" applyBorder="1" applyAlignment="1" applyProtection="1">
      <alignment vertical="center"/>
      <protection locked="0"/>
    </xf>
    <xf numFmtId="38" fontId="4" fillId="3" borderId="43" xfId="1" applyFont="1" applyFill="1" applyBorder="1" applyAlignment="1" applyProtection="1">
      <alignment vertical="center"/>
      <protection locked="0"/>
    </xf>
    <xf numFmtId="38" fontId="4" fillId="3" borderId="44" xfId="1" applyFont="1" applyFill="1" applyBorder="1" applyAlignment="1" applyProtection="1">
      <alignment vertical="center"/>
      <protection locked="0"/>
    </xf>
    <xf numFmtId="0" fontId="16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2" fillId="0" borderId="45" xfId="0" applyFont="1" applyBorder="1" applyAlignment="1">
      <alignment horizontal="center" vertical="center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47" xfId="1" applyFont="1" applyFill="1" applyBorder="1" applyAlignment="1" applyProtection="1">
      <alignment vertical="center"/>
      <protection locked="0"/>
    </xf>
    <xf numFmtId="0" fontId="17" fillId="6" borderId="8" xfId="0" applyFont="1" applyFill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38" fontId="4" fillId="2" borderId="26" xfId="1" applyFont="1" applyFill="1" applyBorder="1" applyAlignment="1" applyProtection="1">
      <alignment vertical="center"/>
      <protection locked="0"/>
    </xf>
    <xf numFmtId="38" fontId="4" fillId="2" borderId="27" xfId="1" applyFont="1" applyFill="1" applyBorder="1" applyAlignment="1" applyProtection="1">
      <alignment vertical="center"/>
      <protection locked="0"/>
    </xf>
    <xf numFmtId="38" fontId="4" fillId="2" borderId="28" xfId="1" applyFont="1" applyFill="1" applyBorder="1" applyAlignment="1" applyProtection="1">
      <alignment vertical="center"/>
      <protection locked="0"/>
    </xf>
    <xf numFmtId="38" fontId="4" fillId="2" borderId="29" xfId="1" applyFont="1" applyFill="1" applyBorder="1" applyAlignment="1" applyProtection="1">
      <alignment vertical="center"/>
      <protection locked="0"/>
    </xf>
    <xf numFmtId="38" fontId="4" fillId="3" borderId="51" xfId="1" applyFont="1" applyFill="1" applyBorder="1" applyAlignment="1" applyProtection="1">
      <alignment vertical="center"/>
      <protection locked="0"/>
    </xf>
    <xf numFmtId="38" fontId="4" fillId="3" borderId="52" xfId="1" applyFont="1" applyFill="1" applyBorder="1" applyAlignment="1" applyProtection="1">
      <alignment vertical="center"/>
      <protection locked="0"/>
    </xf>
    <xf numFmtId="38" fontId="4" fillId="3" borderId="29" xfId="1" applyFont="1" applyFill="1" applyBorder="1" applyAlignment="1" applyProtection="1">
      <alignment vertical="center"/>
      <protection locked="0"/>
    </xf>
    <xf numFmtId="38" fontId="4" fillId="3" borderId="24" xfId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8" fontId="4" fillId="0" borderId="26" xfId="1" applyFont="1" applyBorder="1" applyAlignment="1" applyProtection="1">
      <alignment vertical="center"/>
      <protection locked="0"/>
    </xf>
    <xf numFmtId="38" fontId="4" fillId="0" borderId="27" xfId="1" applyFont="1" applyBorder="1" applyAlignment="1" applyProtection="1">
      <alignment vertical="center"/>
      <protection locked="0"/>
    </xf>
    <xf numFmtId="38" fontId="4" fillId="0" borderId="28" xfId="1" applyFont="1" applyBorder="1" applyAlignment="1" applyProtection="1">
      <alignment vertical="center"/>
      <protection locked="0"/>
    </xf>
    <xf numFmtId="38" fontId="4" fillId="0" borderId="29" xfId="1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/>
      <protection locked="0"/>
    </xf>
    <xf numFmtId="38" fontId="4" fillId="0" borderId="24" xfId="1" applyFont="1" applyBorder="1" applyAlignment="1" applyProtection="1">
      <alignment vertical="center"/>
      <protection locked="0"/>
    </xf>
    <xf numFmtId="38" fontId="4" fillId="0" borderId="30" xfId="1" applyFont="1" applyBorder="1" applyAlignment="1" applyProtection="1">
      <alignment vertical="center"/>
      <protection locked="0"/>
    </xf>
    <xf numFmtId="38" fontId="4" fillId="0" borderId="17" xfId="1" applyFont="1" applyBorder="1" applyAlignment="1" applyProtection="1">
      <alignment vertical="center"/>
      <protection locked="0"/>
    </xf>
    <xf numFmtId="38" fontId="4" fillId="0" borderId="25" xfId="1" applyFont="1" applyBorder="1" applyAlignment="1" applyProtection="1">
      <alignment vertical="center"/>
      <protection locked="0"/>
    </xf>
    <xf numFmtId="38" fontId="4" fillId="3" borderId="26" xfId="1" applyFont="1" applyFill="1" applyBorder="1" applyAlignment="1" applyProtection="1">
      <alignment vertical="center"/>
      <protection locked="0"/>
    </xf>
    <xf numFmtId="38" fontId="4" fillId="3" borderId="27" xfId="1" applyFont="1" applyFill="1" applyBorder="1" applyAlignment="1" applyProtection="1">
      <alignment vertical="center"/>
      <protection locked="0"/>
    </xf>
    <xf numFmtId="38" fontId="4" fillId="3" borderId="28" xfId="1" applyFont="1" applyFill="1" applyBorder="1" applyAlignment="1" applyProtection="1">
      <alignment vertical="center"/>
      <protection locked="0"/>
    </xf>
    <xf numFmtId="38" fontId="4" fillId="3" borderId="30" xfId="1" applyFont="1" applyFill="1" applyBorder="1" applyAlignment="1" applyProtection="1">
      <alignment vertical="center"/>
      <protection locked="0"/>
    </xf>
    <xf numFmtId="38" fontId="4" fillId="3" borderId="17" xfId="1" applyFont="1" applyFill="1" applyBorder="1" applyAlignment="1" applyProtection="1">
      <alignment vertical="center"/>
      <protection locked="0"/>
    </xf>
    <xf numFmtId="38" fontId="4" fillId="3" borderId="25" xfId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6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59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74" xfId="0" applyFont="1" applyFill="1" applyBorder="1" applyAlignment="1">
      <alignment horizontal="left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3" fillId="9" borderId="71" xfId="0" applyFont="1" applyFill="1" applyBorder="1" applyAlignment="1">
      <alignment horizontal="left" vertical="center"/>
    </xf>
    <xf numFmtId="0" fontId="3" fillId="9" borderId="72" xfId="0" applyFont="1" applyFill="1" applyBorder="1" applyAlignment="1">
      <alignment horizontal="center" vertical="center"/>
    </xf>
    <xf numFmtId="0" fontId="3" fillId="9" borderId="76" xfId="0" applyFont="1" applyFill="1" applyBorder="1" applyAlignment="1">
      <alignment horizontal="left" vertical="center"/>
    </xf>
    <xf numFmtId="0" fontId="3" fillId="9" borderId="77" xfId="0" applyFont="1" applyFill="1" applyBorder="1" applyAlignment="1">
      <alignment horizontal="center" vertical="center"/>
    </xf>
    <xf numFmtId="0" fontId="3" fillId="9" borderId="71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9" borderId="82" xfId="0" applyFont="1" applyFill="1" applyBorder="1" applyAlignment="1">
      <alignment vertical="center" wrapText="1"/>
    </xf>
    <xf numFmtId="0" fontId="3" fillId="9" borderId="76" xfId="0" applyFont="1" applyFill="1" applyBorder="1" applyAlignment="1">
      <alignment vertical="center"/>
    </xf>
    <xf numFmtId="0" fontId="8" fillId="9" borderId="83" xfId="0" applyFont="1" applyFill="1" applyBorder="1" applyAlignment="1">
      <alignment vertical="center"/>
    </xf>
    <xf numFmtId="0" fontId="8" fillId="9" borderId="82" xfId="0" applyFont="1" applyFill="1" applyBorder="1" applyAlignment="1">
      <alignment vertical="center"/>
    </xf>
    <xf numFmtId="0" fontId="3" fillId="9" borderId="76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vertical="center"/>
    </xf>
    <xf numFmtId="0" fontId="3" fillId="2" borderId="6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60" xfId="0" applyFont="1" applyFill="1" applyBorder="1" applyAlignment="1">
      <alignment vertical="center"/>
    </xf>
    <xf numFmtId="0" fontId="3" fillId="2" borderId="70" xfId="0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2" fillId="0" borderId="1" xfId="0" applyFont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10" borderId="46" xfId="0" applyFont="1" applyFill="1" applyBorder="1" applyAlignment="1">
      <alignment horizontal="center" vertical="center"/>
    </xf>
    <xf numFmtId="0" fontId="8" fillId="10" borderId="47" xfId="0" applyFont="1" applyFill="1" applyBorder="1" applyAlignment="1">
      <alignment horizontal="left" vertical="center"/>
    </xf>
    <xf numFmtId="0" fontId="3" fillId="10" borderId="76" xfId="0" applyFont="1" applyFill="1" applyBorder="1" applyAlignment="1">
      <alignment vertical="center"/>
    </xf>
    <xf numFmtId="0" fontId="8" fillId="10" borderId="77" xfId="0" applyFont="1" applyFill="1" applyBorder="1" applyAlignment="1">
      <alignment vertical="center"/>
    </xf>
    <xf numFmtId="0" fontId="8" fillId="10" borderId="35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left" vertical="center"/>
    </xf>
    <xf numFmtId="0" fontId="3" fillId="10" borderId="69" xfId="0" applyFont="1" applyFill="1" applyBorder="1" applyAlignment="1">
      <alignment vertical="center"/>
    </xf>
    <xf numFmtId="0" fontId="8" fillId="10" borderId="78" xfId="0" applyFont="1" applyFill="1" applyBorder="1" applyAlignment="1">
      <alignment vertical="center"/>
    </xf>
    <xf numFmtId="0" fontId="8" fillId="10" borderId="15" xfId="0" applyFont="1" applyFill="1" applyBorder="1" applyAlignment="1">
      <alignment vertical="center"/>
    </xf>
    <xf numFmtId="0" fontId="8" fillId="10" borderId="37" xfId="0" applyFont="1" applyFill="1" applyBorder="1" applyAlignment="1">
      <alignment horizontal="left" vertical="center"/>
    </xf>
    <xf numFmtId="0" fontId="3" fillId="10" borderId="74" xfId="0" applyFont="1" applyFill="1" applyBorder="1" applyAlignment="1">
      <alignment vertical="center"/>
    </xf>
    <xf numFmtId="0" fontId="8" fillId="10" borderId="75" xfId="0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38" fontId="4" fillId="2" borderId="85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38" fontId="4" fillId="2" borderId="86" xfId="1" applyFont="1" applyFill="1" applyBorder="1" applyAlignment="1" applyProtection="1">
      <alignment vertical="center"/>
      <protection locked="0"/>
    </xf>
    <xf numFmtId="0" fontId="17" fillId="3" borderId="61" xfId="0" applyFont="1" applyFill="1" applyBorder="1" applyAlignment="1">
      <alignment horizontal="center" vertical="center" wrapText="1"/>
    </xf>
    <xf numFmtId="38" fontId="4" fillId="3" borderId="85" xfId="1" applyFont="1" applyFill="1" applyBorder="1" applyAlignment="1" applyProtection="1">
      <alignment vertical="center"/>
      <protection locked="0"/>
    </xf>
    <xf numFmtId="38" fontId="4" fillId="3" borderId="4" xfId="1" applyFont="1" applyFill="1" applyBorder="1" applyAlignment="1" applyProtection="1">
      <alignment vertical="center"/>
      <protection locked="0"/>
    </xf>
    <xf numFmtId="38" fontId="4" fillId="3" borderId="86" xfId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4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38" fontId="4" fillId="3" borderId="91" xfId="1" applyFont="1" applyFill="1" applyBorder="1" applyAlignment="1" applyProtection="1">
      <alignment vertical="center"/>
      <protection locked="0"/>
    </xf>
    <xf numFmtId="38" fontId="4" fillId="3" borderId="92" xfId="1" applyFont="1" applyFill="1" applyBorder="1" applyAlignment="1" applyProtection="1">
      <alignment vertical="center"/>
      <protection locked="0"/>
    </xf>
    <xf numFmtId="38" fontId="4" fillId="3" borderId="93" xfId="1" applyFont="1" applyFill="1" applyBorder="1" applyAlignment="1" applyProtection="1">
      <alignment vertical="center"/>
      <protection locked="0"/>
    </xf>
    <xf numFmtId="38" fontId="4" fillId="3" borderId="95" xfId="1" applyFont="1" applyFill="1" applyBorder="1" applyAlignment="1" applyProtection="1">
      <alignment vertical="center"/>
      <protection locked="0"/>
    </xf>
    <xf numFmtId="38" fontId="4" fillId="3" borderId="96" xfId="1" applyFont="1" applyFill="1" applyBorder="1" applyAlignment="1" applyProtection="1">
      <alignment vertical="center"/>
      <protection locked="0"/>
    </xf>
    <xf numFmtId="38" fontId="4" fillId="3" borderId="90" xfId="1" applyFont="1" applyFill="1" applyBorder="1" applyAlignment="1" applyProtection="1">
      <alignment vertical="center"/>
      <protection locked="0"/>
    </xf>
    <xf numFmtId="38" fontId="4" fillId="3" borderId="88" xfId="1" applyFont="1" applyFill="1" applyBorder="1" applyAlignment="1" applyProtection="1">
      <alignment vertical="center"/>
      <protection locked="0"/>
    </xf>
    <xf numFmtId="38" fontId="4" fillId="3" borderId="2" xfId="1" applyFont="1" applyFill="1" applyBorder="1" applyAlignment="1" applyProtection="1">
      <alignment vertical="center"/>
      <protection locked="0"/>
    </xf>
    <xf numFmtId="38" fontId="4" fillId="3" borderId="89" xfId="1" applyFont="1" applyFill="1" applyBorder="1" applyAlignment="1" applyProtection="1">
      <alignment vertical="center"/>
      <protection locked="0"/>
    </xf>
    <xf numFmtId="38" fontId="0" fillId="0" borderId="0" xfId="0" applyNumberFormat="1" applyAlignment="1">
      <alignment vertical="center"/>
    </xf>
    <xf numFmtId="38" fontId="4" fillId="3" borderId="97" xfId="1" applyFont="1" applyFill="1" applyBorder="1" applyAlignment="1" applyProtection="1">
      <alignment vertical="center"/>
      <protection locked="0"/>
    </xf>
    <xf numFmtId="38" fontId="4" fillId="3" borderId="98" xfId="1" applyFont="1" applyFill="1" applyBorder="1" applyAlignment="1" applyProtection="1">
      <alignment vertical="center"/>
      <protection locked="0"/>
    </xf>
    <xf numFmtId="38" fontId="4" fillId="3" borderId="99" xfId="1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176" fontId="4" fillId="0" borderId="45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9" fillId="7" borderId="53" xfId="0" applyFont="1" applyFill="1" applyBorder="1" applyAlignment="1">
      <alignment horizontal="center" vertical="center"/>
    </xf>
    <xf numFmtId="0" fontId="42" fillId="7" borderId="53" xfId="0" applyFont="1" applyFill="1" applyBorder="1" applyAlignment="1">
      <alignment horizontal="center" vertical="center"/>
    </xf>
    <xf numFmtId="38" fontId="44" fillId="6" borderId="55" xfId="1" applyFont="1" applyFill="1" applyBorder="1" applyAlignment="1" applyProtection="1">
      <alignment vertical="center"/>
    </xf>
    <xf numFmtId="38" fontId="44" fillId="6" borderId="56" xfId="1" applyFont="1" applyFill="1" applyBorder="1" applyAlignment="1" applyProtection="1">
      <alignment vertical="center"/>
    </xf>
    <xf numFmtId="0" fontId="8" fillId="3" borderId="11" xfId="0" applyFont="1" applyFill="1" applyBorder="1" applyAlignment="1">
      <alignment horizontal="center" vertical="center"/>
    </xf>
    <xf numFmtId="0" fontId="43" fillId="9" borderId="71" xfId="0" applyFont="1" applyFill="1" applyBorder="1" applyAlignment="1">
      <alignment vertical="center"/>
    </xf>
    <xf numFmtId="0" fontId="41" fillId="2" borderId="0" xfId="0" applyFont="1" applyFill="1" applyAlignment="1">
      <alignment horizontal="center" vertical="center" wrapText="1"/>
    </xf>
    <xf numFmtId="38" fontId="4" fillId="0" borderId="91" xfId="1" applyFont="1" applyBorder="1" applyAlignment="1" applyProtection="1">
      <alignment vertical="center"/>
      <protection locked="0"/>
    </xf>
    <xf numFmtId="38" fontId="4" fillId="0" borderId="92" xfId="1" applyFont="1" applyBorder="1" applyAlignment="1" applyProtection="1">
      <alignment vertical="center"/>
      <protection locked="0"/>
    </xf>
    <xf numFmtId="38" fontId="4" fillId="0" borderId="93" xfId="1" applyFont="1" applyBorder="1" applyAlignment="1" applyProtection="1">
      <alignment vertical="center"/>
      <protection locked="0"/>
    </xf>
    <xf numFmtId="38" fontId="4" fillId="0" borderId="95" xfId="1" applyFont="1" applyBorder="1" applyAlignment="1" applyProtection="1">
      <alignment vertical="center"/>
      <protection locked="0"/>
    </xf>
    <xf numFmtId="38" fontId="4" fillId="0" borderId="96" xfId="1" applyFont="1" applyBorder="1" applyAlignment="1" applyProtection="1">
      <alignment vertical="center"/>
      <protection locked="0"/>
    </xf>
    <xf numFmtId="38" fontId="4" fillId="0" borderId="90" xfId="1" applyFont="1" applyBorder="1" applyAlignment="1" applyProtection="1">
      <alignment vertical="center"/>
      <protection locked="0"/>
    </xf>
    <xf numFmtId="38" fontId="4" fillId="0" borderId="88" xfId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vertical="center"/>
      <protection locked="0"/>
    </xf>
    <xf numFmtId="38" fontId="4" fillId="0" borderId="89" xfId="1" applyFont="1" applyBorder="1" applyAlignment="1" applyProtection="1">
      <alignment vertical="center"/>
      <protection locked="0"/>
    </xf>
    <xf numFmtId="38" fontId="4" fillId="0" borderId="97" xfId="1" applyFont="1" applyBorder="1" applyAlignment="1" applyProtection="1">
      <alignment vertical="center"/>
      <protection locked="0"/>
    </xf>
    <xf numFmtId="38" fontId="4" fillId="0" borderId="98" xfId="1" applyFont="1" applyBorder="1" applyAlignment="1" applyProtection="1">
      <alignment vertical="center"/>
      <protection locked="0"/>
    </xf>
    <xf numFmtId="38" fontId="4" fillId="0" borderId="99" xfId="1" applyFont="1" applyBorder="1" applyAlignment="1" applyProtection="1">
      <alignment vertical="center"/>
      <protection locked="0"/>
    </xf>
    <xf numFmtId="0" fontId="3" fillId="3" borderId="94" xfId="0" applyFont="1" applyFill="1" applyBorder="1" applyAlignment="1">
      <alignment vertical="center"/>
    </xf>
    <xf numFmtId="0" fontId="3" fillId="3" borderId="59" xfId="0" applyFont="1" applyFill="1" applyBorder="1" applyAlignment="1">
      <alignment vertical="center"/>
    </xf>
    <xf numFmtId="0" fontId="45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3" fillId="2" borderId="106" xfId="0" applyFont="1" applyFill="1" applyBorder="1" applyAlignment="1">
      <alignment vertical="center"/>
    </xf>
    <xf numFmtId="0" fontId="8" fillId="2" borderId="69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center" vertical="center"/>
    </xf>
    <xf numFmtId="0" fontId="3" fillId="2" borderId="119" xfId="0" applyFont="1" applyFill="1" applyBorder="1" applyAlignment="1">
      <alignment vertical="center"/>
    </xf>
    <xf numFmtId="0" fontId="8" fillId="2" borderId="120" xfId="0" applyFont="1" applyFill="1" applyBorder="1" applyAlignment="1">
      <alignment horizontal="center" vertical="center"/>
    </xf>
    <xf numFmtId="0" fontId="8" fillId="2" borderId="120" xfId="0" applyFont="1" applyFill="1" applyBorder="1" applyAlignment="1">
      <alignment horizontal="left" vertical="center"/>
    </xf>
    <xf numFmtId="0" fontId="3" fillId="2" borderId="121" xfId="0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left" vertical="center"/>
    </xf>
    <xf numFmtId="0" fontId="3" fillId="2" borderId="96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left" vertical="center"/>
    </xf>
    <xf numFmtId="0" fontId="3" fillId="2" borderId="122" xfId="0" applyFont="1" applyFill="1" applyBorder="1" applyAlignment="1">
      <alignment vertical="center"/>
    </xf>
    <xf numFmtId="0" fontId="3" fillId="2" borderId="123" xfId="0" applyFont="1" applyFill="1" applyBorder="1" applyAlignment="1">
      <alignment horizontal="center" vertical="center"/>
    </xf>
    <xf numFmtId="0" fontId="3" fillId="2" borderId="123" xfId="0" applyFont="1" applyFill="1" applyBorder="1" applyAlignment="1">
      <alignment horizontal="left" vertical="center"/>
    </xf>
    <xf numFmtId="0" fontId="3" fillId="2" borderId="124" xfId="0" applyFont="1" applyFill="1" applyBorder="1" applyAlignment="1">
      <alignment horizontal="center" vertical="center"/>
    </xf>
    <xf numFmtId="0" fontId="3" fillId="2" borderId="125" xfId="0" applyFont="1" applyFill="1" applyBorder="1" applyAlignment="1">
      <alignment horizontal="left" vertical="center"/>
    </xf>
    <xf numFmtId="0" fontId="3" fillId="2" borderId="126" xfId="0" applyFont="1" applyFill="1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0" fontId="3" fillId="0" borderId="130" xfId="0" applyFont="1" applyBorder="1" applyAlignment="1">
      <alignment vertical="center"/>
    </xf>
    <xf numFmtId="38" fontId="4" fillId="0" borderId="131" xfId="1" applyFont="1" applyBorder="1" applyAlignment="1" applyProtection="1">
      <alignment vertical="center"/>
      <protection locked="0"/>
    </xf>
    <xf numFmtId="38" fontId="4" fillId="0" borderId="132" xfId="1" applyFont="1" applyBorder="1" applyAlignment="1" applyProtection="1">
      <alignment vertical="center"/>
      <protection locked="0"/>
    </xf>
    <xf numFmtId="38" fontId="4" fillId="0" borderId="129" xfId="1" applyFont="1" applyBorder="1" applyAlignment="1" applyProtection="1">
      <alignment vertical="center"/>
      <protection locked="0"/>
    </xf>
    <xf numFmtId="0" fontId="3" fillId="3" borderId="89" xfId="0" applyFont="1" applyFill="1" applyBorder="1" applyAlignment="1">
      <alignment vertical="center"/>
    </xf>
    <xf numFmtId="0" fontId="3" fillId="3" borderId="130" xfId="0" applyFont="1" applyFill="1" applyBorder="1" applyAlignment="1">
      <alignment vertical="center"/>
    </xf>
    <xf numFmtId="38" fontId="4" fillId="3" borderId="131" xfId="1" applyFont="1" applyFill="1" applyBorder="1" applyAlignment="1" applyProtection="1">
      <alignment vertical="center"/>
      <protection locked="0"/>
    </xf>
    <xf numFmtId="38" fontId="4" fillId="3" borderId="132" xfId="1" applyFont="1" applyFill="1" applyBorder="1" applyAlignment="1" applyProtection="1">
      <alignment vertical="center"/>
      <protection locked="0"/>
    </xf>
    <xf numFmtId="38" fontId="4" fillId="3" borderId="129" xfId="1" applyFont="1" applyFill="1" applyBorder="1" applyAlignment="1" applyProtection="1">
      <alignment vertical="center"/>
      <protection locked="0"/>
    </xf>
    <xf numFmtId="0" fontId="3" fillId="0" borderId="133" xfId="0" applyFont="1" applyBorder="1" applyAlignment="1">
      <alignment vertical="center"/>
    </xf>
    <xf numFmtId="0" fontId="3" fillId="3" borderId="133" xfId="0" applyFont="1" applyFill="1" applyBorder="1" applyAlignment="1">
      <alignment vertical="center"/>
    </xf>
    <xf numFmtId="0" fontId="25" fillId="2" borderId="69" xfId="0" applyFont="1" applyFill="1" applyBorder="1" applyAlignment="1">
      <alignment horizontal="left" vertical="center"/>
    </xf>
    <xf numFmtId="0" fontId="8" fillId="6" borderId="60" xfId="0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3" fillId="11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7" borderId="0" xfId="0" applyFill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38" fontId="8" fillId="8" borderId="1" xfId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38" fontId="3" fillId="3" borderId="100" xfId="0" applyNumberFormat="1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38" fontId="3" fillId="5" borderId="100" xfId="0" applyNumberFormat="1" applyFont="1" applyFill="1" applyBorder="1" applyAlignment="1">
      <alignment vertical="center"/>
    </xf>
    <xf numFmtId="38" fontId="3" fillId="11" borderId="100" xfId="0" applyNumberFormat="1" applyFont="1" applyFill="1" applyBorder="1" applyAlignment="1">
      <alignment vertical="center"/>
    </xf>
    <xf numFmtId="38" fontId="3" fillId="11" borderId="102" xfId="0" applyNumberFormat="1" applyFont="1" applyFill="1" applyBorder="1" applyAlignment="1">
      <alignment vertical="center"/>
    </xf>
    <xf numFmtId="38" fontId="38" fillId="2" borderId="47" xfId="1" applyFont="1" applyFill="1" applyBorder="1" applyAlignment="1" applyProtection="1">
      <alignment vertical="center"/>
    </xf>
    <xf numFmtId="0" fontId="3" fillId="0" borderId="48" xfId="0" applyFont="1" applyBorder="1" applyAlignment="1">
      <alignment horizontal="center" vertical="center" wrapText="1"/>
    </xf>
    <xf numFmtId="38" fontId="38" fillId="2" borderId="101" xfId="1" applyFont="1" applyFill="1" applyBorder="1" applyAlignment="1" applyProtection="1">
      <alignment vertical="center"/>
    </xf>
    <xf numFmtId="38" fontId="3" fillId="2" borderId="1" xfId="1" applyFont="1" applyFill="1" applyBorder="1" applyAlignment="1" applyProtection="1">
      <alignment vertical="center"/>
    </xf>
    <xf numFmtId="38" fontId="3" fillId="2" borderId="100" xfId="1" applyFont="1" applyFill="1" applyBorder="1" applyAlignment="1" applyProtection="1">
      <alignment vertical="center"/>
    </xf>
    <xf numFmtId="0" fontId="3" fillId="0" borderId="37" xfId="0" applyFont="1" applyBorder="1" applyAlignment="1">
      <alignment horizontal="center" vertical="center" wrapText="1"/>
    </xf>
    <xf numFmtId="38" fontId="3" fillId="2" borderId="16" xfId="1" applyFont="1" applyFill="1" applyBorder="1" applyAlignment="1" applyProtection="1">
      <alignment vertical="center"/>
    </xf>
    <xf numFmtId="38" fontId="3" fillId="2" borderId="102" xfId="1" applyFont="1" applyFill="1" applyBorder="1" applyAlignment="1" applyProtection="1">
      <alignment vertical="center"/>
    </xf>
    <xf numFmtId="38" fontId="3" fillId="2" borderId="47" xfId="1" applyFont="1" applyFill="1" applyBorder="1" applyAlignment="1" applyProtection="1">
      <alignment horizontal="center" vertical="center"/>
    </xf>
    <xf numFmtId="38" fontId="3" fillId="2" borderId="101" xfId="1" applyFont="1" applyFill="1" applyBorder="1" applyAlignment="1" applyProtection="1">
      <alignment horizontal="center" vertical="center"/>
    </xf>
    <xf numFmtId="38" fontId="3" fillId="2" borderId="1" xfId="1" applyFont="1" applyFill="1" applyBorder="1" applyAlignment="1" applyProtection="1">
      <alignment horizontal="center" vertical="center"/>
    </xf>
    <xf numFmtId="38" fontId="3" fillId="2" borderId="100" xfId="1" applyFont="1" applyFill="1" applyBorder="1" applyAlignment="1" applyProtection="1">
      <alignment horizontal="center" vertical="center"/>
    </xf>
    <xf numFmtId="38" fontId="3" fillId="2" borderId="16" xfId="1" applyFont="1" applyFill="1" applyBorder="1" applyAlignment="1" applyProtection="1">
      <alignment horizontal="center" vertical="center"/>
    </xf>
    <xf numFmtId="38" fontId="3" fillId="2" borderId="102" xfId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3" fillId="7" borderId="0" xfId="0" applyFont="1" applyFill="1" applyAlignment="1">
      <alignment vertical="center"/>
    </xf>
    <xf numFmtId="0" fontId="0" fillId="7" borderId="0" xfId="0" applyFill="1" applyAlignment="1">
      <alignment horizontal="left" vertical="center"/>
    </xf>
    <xf numFmtId="0" fontId="29" fillId="7" borderId="0" xfId="0" applyFont="1" applyFill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35" fillId="0" borderId="10" xfId="0" applyFont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/>
    </xf>
    <xf numFmtId="0" fontId="27" fillId="11" borderId="12" xfId="0" applyFont="1" applyFill="1" applyBorder="1" applyAlignment="1">
      <alignment horizontal="center" vertical="center" wrapText="1"/>
    </xf>
    <xf numFmtId="0" fontId="27" fillId="11" borderId="2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 vertical="center" wrapText="1"/>
    </xf>
    <xf numFmtId="0" fontId="27" fillId="11" borderId="16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35" fillId="8" borderId="10" xfId="0" applyFont="1" applyFill="1" applyBorder="1" applyAlignment="1">
      <alignment horizontal="center" vertical="center"/>
    </xf>
    <xf numFmtId="38" fontId="3" fillId="3" borderId="1" xfId="1" applyFont="1" applyFill="1" applyBorder="1" applyAlignment="1" applyProtection="1">
      <alignment vertical="center"/>
    </xf>
    <xf numFmtId="38" fontId="3" fillId="3" borderId="100" xfId="1" applyFont="1" applyFill="1" applyBorder="1" applyAlignment="1" applyProtection="1">
      <alignment vertical="center"/>
    </xf>
    <xf numFmtId="38" fontId="3" fillId="3" borderId="100" xfId="1" applyFont="1" applyFill="1" applyBorder="1" applyAlignment="1" applyProtection="1">
      <alignment horizontal="center" vertical="center"/>
    </xf>
    <xf numFmtId="38" fontId="3" fillId="11" borderId="1" xfId="1" applyFont="1" applyFill="1" applyBorder="1" applyAlignment="1" applyProtection="1">
      <alignment vertical="center"/>
    </xf>
    <xf numFmtId="38" fontId="3" fillId="11" borderId="100" xfId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19" fillId="2" borderId="0" xfId="0" applyFont="1" applyFill="1" applyAlignment="1">
      <alignment horizontal="right" vertical="center" wrapText="1"/>
    </xf>
    <xf numFmtId="178" fontId="35" fillId="0" borderId="8" xfId="0" applyNumberFormat="1" applyFont="1" applyBorder="1" applyAlignment="1">
      <alignment horizontal="center" vertical="center"/>
    </xf>
    <xf numFmtId="178" fontId="35" fillId="0" borderId="137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/>
    </xf>
    <xf numFmtId="38" fontId="38" fillId="3" borderId="1" xfId="1" applyFont="1" applyFill="1" applyBorder="1" applyAlignment="1" applyProtection="1">
      <alignment vertical="center"/>
    </xf>
    <xf numFmtId="38" fontId="38" fillId="3" borderId="100" xfId="1" applyFont="1" applyFill="1" applyBorder="1" applyAlignment="1" applyProtection="1">
      <alignment vertical="center"/>
    </xf>
    <xf numFmtId="38" fontId="3" fillId="11" borderId="8" xfId="1" applyFont="1" applyFill="1" applyBorder="1" applyAlignment="1" applyProtection="1">
      <alignment vertical="center"/>
    </xf>
    <xf numFmtId="178" fontId="35" fillId="0" borderId="138" xfId="0" applyNumberFormat="1" applyFont="1" applyBorder="1" applyAlignment="1">
      <alignment horizontal="center" vertical="center"/>
    </xf>
    <xf numFmtId="0" fontId="28" fillId="0" borderId="135" xfId="0" applyFont="1" applyBorder="1" applyAlignment="1">
      <alignment vertical="center" wrapText="1"/>
    </xf>
    <xf numFmtId="179" fontId="27" fillId="0" borderId="68" xfId="0" applyNumberFormat="1" applyFont="1" applyBorder="1" applyAlignment="1">
      <alignment horizontal="center" vertical="center" wrapText="1"/>
    </xf>
    <xf numFmtId="177" fontId="4" fillId="2" borderId="1" xfId="2" applyNumberFormat="1" applyFont="1" applyFill="1" applyBorder="1" applyAlignment="1" applyProtection="1">
      <alignment vertical="center"/>
      <protection hidden="1"/>
    </xf>
    <xf numFmtId="38" fontId="4" fillId="2" borderId="1" xfId="1" applyFont="1" applyFill="1" applyBorder="1" applyAlignment="1" applyProtection="1">
      <alignment vertical="center"/>
      <protection hidden="1"/>
    </xf>
    <xf numFmtId="38" fontId="17" fillId="2" borderId="1" xfId="1" applyFont="1" applyFill="1" applyBorder="1" applyAlignment="1" applyProtection="1">
      <alignment horizontal="center" vertical="center"/>
      <protection hidden="1"/>
    </xf>
    <xf numFmtId="0" fontId="21" fillId="7" borderId="62" xfId="0" applyFont="1" applyFill="1" applyBorder="1" applyAlignment="1" applyProtection="1">
      <alignment horizontal="center" vertical="center"/>
      <protection hidden="1"/>
    </xf>
    <xf numFmtId="0" fontId="30" fillId="6" borderId="57" xfId="0" applyFont="1" applyFill="1" applyBorder="1" applyAlignment="1" applyProtection="1">
      <alignment horizontal="center"/>
      <protection hidden="1"/>
    </xf>
    <xf numFmtId="0" fontId="31" fillId="6" borderId="57" xfId="0" applyFont="1" applyFill="1" applyBorder="1" applyAlignment="1" applyProtection="1">
      <alignment horizontal="center" vertical="top"/>
      <protection hidden="1"/>
    </xf>
    <xf numFmtId="0" fontId="35" fillId="0" borderId="8" xfId="0" applyFont="1" applyBorder="1" applyAlignment="1" applyProtection="1">
      <alignment horizontal="center" vertical="center"/>
      <protection hidden="1"/>
    </xf>
    <xf numFmtId="0" fontId="35" fillId="0" borderId="136" xfId="0" applyFont="1" applyBorder="1" applyAlignment="1" applyProtection="1">
      <alignment horizontal="center" vertical="center"/>
      <protection hidden="1"/>
    </xf>
    <xf numFmtId="38" fontId="35" fillId="0" borderId="136" xfId="0" applyNumberFormat="1" applyFont="1" applyBorder="1" applyAlignment="1" applyProtection="1">
      <alignment horizontal="center" vertical="center"/>
      <protection hidden="1"/>
    </xf>
    <xf numFmtId="38" fontId="4" fillId="2" borderId="4" xfId="1" applyFont="1" applyFill="1" applyBorder="1" applyAlignment="1" applyProtection="1">
      <alignment vertical="center"/>
      <protection hidden="1"/>
    </xf>
    <xf numFmtId="177" fontId="4" fillId="0" borderId="1" xfId="2" applyNumberFormat="1" applyFont="1" applyBorder="1" applyAlignment="1" applyProtection="1">
      <alignment vertical="center"/>
      <protection hidden="1"/>
    </xf>
    <xf numFmtId="38" fontId="40" fillId="2" borderId="54" xfId="1" applyFont="1" applyFill="1" applyBorder="1" applyAlignment="1" applyProtection="1">
      <alignment vertical="center"/>
      <protection hidden="1"/>
    </xf>
    <xf numFmtId="38" fontId="40" fillId="2" borderId="55" xfId="1" applyFont="1" applyFill="1" applyBorder="1" applyAlignment="1" applyProtection="1">
      <alignment vertical="center"/>
      <protection hidden="1"/>
    </xf>
    <xf numFmtId="38" fontId="40" fillId="3" borderId="56" xfId="1" applyFont="1" applyFill="1" applyBorder="1" applyAlignment="1" applyProtection="1">
      <alignment vertical="center"/>
      <protection hidden="1"/>
    </xf>
    <xf numFmtId="0" fontId="23" fillId="3" borderId="8" xfId="0" applyFont="1" applyFill="1" applyBorder="1" applyAlignment="1" applyProtection="1">
      <alignment horizontal="center" vertical="center" wrapText="1"/>
      <protection hidden="1"/>
    </xf>
    <xf numFmtId="0" fontId="4" fillId="2" borderId="1" xfId="2" applyNumberFormat="1" applyFont="1" applyFill="1" applyBorder="1" applyAlignment="1" applyProtection="1">
      <alignment horizontal="center" vertical="center"/>
      <protection hidden="1"/>
    </xf>
    <xf numFmtId="177" fontId="0" fillId="0" borderId="1" xfId="2" applyNumberFormat="1" applyFont="1" applyBorder="1" applyAlignment="1" applyProtection="1">
      <alignment vertical="center"/>
      <protection hidden="1"/>
    </xf>
    <xf numFmtId="177" fontId="0" fillId="2" borderId="1" xfId="2" applyNumberFormat="1" applyFont="1" applyFill="1" applyBorder="1" applyAlignment="1" applyProtection="1">
      <alignment vertical="center"/>
      <protection hidden="1"/>
    </xf>
    <xf numFmtId="38" fontId="43" fillId="2" borderId="54" xfId="1" applyFont="1" applyFill="1" applyBorder="1" applyAlignment="1" applyProtection="1">
      <alignment vertical="center"/>
      <protection hidden="1"/>
    </xf>
    <xf numFmtId="38" fontId="43" fillId="2" borderId="55" xfId="1" applyFont="1" applyFill="1" applyBorder="1" applyAlignment="1" applyProtection="1">
      <alignment vertical="center"/>
      <protection hidden="1"/>
    </xf>
    <xf numFmtId="38" fontId="4" fillId="6" borderId="29" xfId="1" applyFont="1" applyFill="1" applyBorder="1" applyAlignment="1" applyProtection="1">
      <alignment vertical="center"/>
      <protection hidden="1"/>
    </xf>
    <xf numFmtId="38" fontId="4" fillId="6" borderId="1" xfId="1" applyFont="1" applyFill="1" applyBorder="1" applyAlignment="1" applyProtection="1">
      <alignment vertical="center"/>
      <protection hidden="1"/>
    </xf>
    <xf numFmtId="38" fontId="4" fillId="6" borderId="24" xfId="1" applyFont="1" applyFill="1" applyBorder="1" applyAlignment="1" applyProtection="1">
      <alignment vertical="center"/>
      <protection hidden="1"/>
    </xf>
    <xf numFmtId="38" fontId="4" fillId="6" borderId="49" xfId="1" applyFont="1" applyFill="1" applyBorder="1" applyAlignment="1" applyProtection="1">
      <alignment vertical="center"/>
      <protection hidden="1"/>
    </xf>
    <xf numFmtId="38" fontId="4" fillId="6" borderId="16" xfId="1" applyFont="1" applyFill="1" applyBorder="1" applyAlignment="1" applyProtection="1">
      <alignment vertical="center"/>
      <protection hidden="1"/>
    </xf>
    <xf numFmtId="38" fontId="4" fillId="6" borderId="50" xfId="1" applyFont="1" applyFill="1" applyBorder="1" applyAlignment="1" applyProtection="1">
      <alignment vertical="center"/>
      <protection hidden="1"/>
    </xf>
    <xf numFmtId="38" fontId="4" fillId="6" borderId="30" xfId="1" applyFont="1" applyFill="1" applyBorder="1" applyAlignment="1" applyProtection="1">
      <alignment vertical="center"/>
      <protection hidden="1"/>
    </xf>
    <xf numFmtId="38" fontId="4" fillId="6" borderId="17" xfId="1" applyFont="1" applyFill="1" applyBorder="1" applyAlignment="1" applyProtection="1">
      <alignment vertical="center"/>
      <protection hidden="1"/>
    </xf>
    <xf numFmtId="38" fontId="4" fillId="6" borderId="25" xfId="1" applyFont="1" applyFill="1" applyBorder="1" applyAlignment="1" applyProtection="1">
      <alignment vertical="center"/>
      <protection hidden="1"/>
    </xf>
    <xf numFmtId="38" fontId="12" fillId="6" borderId="64" xfId="1" applyFont="1" applyFill="1" applyBorder="1" applyAlignment="1" applyProtection="1">
      <alignment vertical="center"/>
      <protection hidden="1"/>
    </xf>
    <xf numFmtId="38" fontId="12" fillId="6" borderId="55" xfId="1" applyFont="1" applyFill="1" applyBorder="1" applyAlignment="1" applyProtection="1">
      <alignment vertical="center"/>
      <protection hidden="1"/>
    </xf>
    <xf numFmtId="38" fontId="12" fillId="6" borderId="84" xfId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8" fillId="7" borderId="53" xfId="0" applyFont="1" applyFill="1" applyBorder="1" applyAlignment="1" applyProtection="1">
      <alignment horizontal="center" vertical="center"/>
      <protection hidden="1"/>
    </xf>
    <xf numFmtId="38" fontId="12" fillId="6" borderId="92" xfId="1" applyFont="1" applyFill="1" applyBorder="1" applyAlignment="1" applyProtection="1">
      <alignment vertical="center"/>
      <protection hidden="1"/>
    </xf>
    <xf numFmtId="38" fontId="4" fillId="6" borderId="4" xfId="1" applyFont="1" applyFill="1" applyBorder="1" applyAlignment="1" applyProtection="1">
      <alignment vertical="center"/>
      <protection hidden="1"/>
    </xf>
    <xf numFmtId="38" fontId="4" fillId="6" borderId="68" xfId="1" applyFont="1" applyFill="1" applyBorder="1" applyAlignment="1" applyProtection="1">
      <alignment vertical="center"/>
      <protection hidden="1"/>
    </xf>
    <xf numFmtId="38" fontId="4" fillId="2" borderId="22" xfId="1" applyFont="1" applyFill="1" applyBorder="1" applyAlignment="1" applyProtection="1">
      <alignment vertical="center"/>
      <protection hidden="1"/>
    </xf>
    <xf numFmtId="38" fontId="4" fillId="2" borderId="21" xfId="1" applyFont="1" applyFill="1" applyBorder="1" applyAlignment="1" applyProtection="1">
      <alignment vertical="center"/>
      <protection hidden="1"/>
    </xf>
    <xf numFmtId="38" fontId="4" fillId="2" borderId="23" xfId="1" applyFont="1" applyFill="1" applyBorder="1" applyAlignment="1" applyProtection="1">
      <alignment vertical="center"/>
      <protection hidden="1"/>
    </xf>
    <xf numFmtId="38" fontId="4" fillId="2" borderId="20" xfId="1" applyFont="1" applyFill="1" applyBorder="1" applyAlignment="1" applyProtection="1">
      <alignment vertical="center"/>
      <protection hidden="1"/>
    </xf>
    <xf numFmtId="38" fontId="4" fillId="2" borderId="18" xfId="1" applyFont="1" applyFill="1" applyBorder="1" applyAlignment="1" applyProtection="1">
      <alignment vertical="center"/>
      <protection hidden="1"/>
    </xf>
    <xf numFmtId="38" fontId="4" fillId="2" borderId="38" xfId="1" applyFont="1" applyFill="1" applyBorder="1" applyAlignment="1" applyProtection="1">
      <alignment vertical="center"/>
      <protection hidden="1"/>
    </xf>
    <xf numFmtId="38" fontId="4" fillId="2" borderId="16" xfId="1" applyFont="1" applyFill="1" applyBorder="1" applyAlignment="1" applyProtection="1">
      <alignment vertical="center"/>
      <protection hidden="1"/>
    </xf>
    <xf numFmtId="38" fontId="4" fillId="2" borderId="41" xfId="1" applyFont="1" applyFill="1" applyBorder="1" applyAlignment="1" applyProtection="1">
      <alignment vertical="center"/>
      <protection hidden="1"/>
    </xf>
    <xf numFmtId="38" fontId="4" fillId="3" borderId="42" xfId="1" applyFont="1" applyFill="1" applyBorder="1" applyAlignment="1" applyProtection="1">
      <alignment vertical="center"/>
      <protection hidden="1"/>
    </xf>
    <xf numFmtId="38" fontId="4" fillId="3" borderId="43" xfId="1" applyFont="1" applyFill="1" applyBorder="1" applyAlignment="1" applyProtection="1">
      <alignment vertical="center"/>
      <protection hidden="1"/>
    </xf>
    <xf numFmtId="38" fontId="4" fillId="3" borderId="44" xfId="1" applyFont="1" applyFill="1" applyBorder="1" applyAlignment="1" applyProtection="1">
      <alignment vertical="center"/>
      <protection hidden="1"/>
    </xf>
    <xf numFmtId="38" fontId="4" fillId="6" borderId="127" xfId="1" applyFont="1" applyFill="1" applyBorder="1" applyAlignment="1" applyProtection="1">
      <alignment vertical="center"/>
      <protection hidden="1"/>
    </xf>
    <xf numFmtId="38" fontId="4" fillId="6" borderId="5" xfId="1" applyFont="1" applyFill="1" applyBorder="1" applyAlignment="1" applyProtection="1">
      <alignment vertical="center"/>
      <protection hidden="1"/>
    </xf>
    <xf numFmtId="38" fontId="4" fillId="6" borderId="128" xfId="1" applyFont="1" applyFill="1" applyBorder="1" applyAlignment="1" applyProtection="1">
      <alignment vertical="center"/>
      <protection hidden="1"/>
    </xf>
    <xf numFmtId="38" fontId="26" fillId="2" borderId="54" xfId="1" applyFont="1" applyFill="1" applyBorder="1" applyAlignment="1" applyProtection="1">
      <alignment vertical="center"/>
      <protection hidden="1"/>
    </xf>
    <xf numFmtId="38" fontId="26" fillId="2" borderId="55" xfId="1" applyFont="1" applyFill="1" applyBorder="1" applyAlignment="1" applyProtection="1">
      <alignment vertical="center"/>
      <protection hidden="1"/>
    </xf>
    <xf numFmtId="38" fontId="26" fillId="2" borderId="64" xfId="1" applyFont="1" applyFill="1" applyBorder="1" applyAlignment="1" applyProtection="1">
      <alignment vertical="center"/>
      <protection hidden="1"/>
    </xf>
    <xf numFmtId="38" fontId="26" fillId="2" borderId="134" xfId="1" applyFont="1" applyFill="1" applyBorder="1" applyAlignment="1" applyProtection="1">
      <alignment vertical="center"/>
      <protection hidden="1"/>
    </xf>
    <xf numFmtId="0" fontId="53" fillId="6" borderId="58" xfId="0" applyFont="1" applyFill="1" applyBorder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vertical="center"/>
      <protection hidden="1"/>
    </xf>
    <xf numFmtId="0" fontId="21" fillId="7" borderId="53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8" fillId="7" borderId="1" xfId="0" applyFont="1" applyFill="1" applyBorder="1" applyAlignment="1" applyProtection="1">
      <alignment horizontal="center" vertical="center"/>
      <protection hidden="1"/>
    </xf>
    <xf numFmtId="0" fontId="3" fillId="2" borderId="40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73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74" xfId="0" applyFont="1" applyFill="1" applyBorder="1" applyAlignment="1">
      <alignment horizontal="left" vertical="center" wrapText="1"/>
    </xf>
    <xf numFmtId="0" fontId="3" fillId="2" borderId="7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7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17" fillId="3" borderId="47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3" borderId="46" xfId="0" applyFont="1" applyFill="1" applyBorder="1" applyAlignment="1">
      <alignment horizontal="center" vertical="center" textRotation="255" wrapText="1"/>
    </xf>
    <xf numFmtId="0" fontId="3" fillId="3" borderId="87" xfId="0" applyFont="1" applyFill="1" applyBorder="1" applyAlignment="1">
      <alignment horizontal="center" vertical="center" textRotation="255" wrapText="1"/>
    </xf>
    <xf numFmtId="0" fontId="3" fillId="3" borderId="12" xfId="0" applyFont="1" applyFill="1" applyBorder="1" applyAlignment="1">
      <alignment horizontal="center" vertical="center" textRotation="255" wrapText="1"/>
    </xf>
    <xf numFmtId="0" fontId="3" fillId="3" borderId="15" xfId="0" applyFont="1" applyFill="1" applyBorder="1" applyAlignment="1">
      <alignment horizontal="center" vertical="center" textRotation="255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46" fillId="6" borderId="0" xfId="0" applyFont="1" applyFill="1" applyAlignment="1">
      <alignment horizontal="center" vertical="center"/>
    </xf>
    <xf numFmtId="0" fontId="56" fillId="2" borderId="8" xfId="0" applyFont="1" applyFill="1" applyBorder="1" applyAlignment="1" applyProtection="1">
      <alignment horizontal="left" vertical="center" wrapText="1"/>
      <protection locked="0"/>
    </xf>
    <xf numFmtId="0" fontId="56" fillId="2" borderId="9" xfId="0" applyFont="1" applyFill="1" applyBorder="1" applyAlignment="1" applyProtection="1">
      <alignment horizontal="left" vertical="center" wrapText="1"/>
      <protection locked="0"/>
    </xf>
    <xf numFmtId="0" fontId="56" fillId="2" borderId="1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right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39" fillId="0" borderId="3" xfId="0" applyFont="1" applyBorder="1" applyAlignment="1" applyProtection="1">
      <alignment horizontal="center" vertical="center"/>
      <protection hidden="1"/>
    </xf>
    <xf numFmtId="0" fontId="23" fillId="0" borderId="0" xfId="0" applyFont="1" applyAlignment="1">
      <alignment horizontal="left"/>
    </xf>
    <xf numFmtId="0" fontId="23" fillId="0" borderId="3" xfId="0" applyFont="1" applyBorder="1" applyAlignment="1">
      <alignment horizontal="left"/>
    </xf>
    <xf numFmtId="0" fontId="3" fillId="0" borderId="6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8" borderId="105" xfId="0" applyFont="1" applyFill="1" applyBorder="1" applyAlignment="1">
      <alignment horizontal="center" vertical="center"/>
    </xf>
    <xf numFmtId="0" fontId="23" fillId="8" borderId="80" xfId="0" applyFont="1" applyFill="1" applyBorder="1" applyAlignment="1">
      <alignment horizontal="center" vertical="center"/>
    </xf>
    <xf numFmtId="0" fontId="23" fillId="8" borderId="8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34" fillId="7" borderId="0" xfId="0" applyFont="1" applyFill="1" applyAlignment="1">
      <alignment horizontal="center" vertical="center" wrapText="1"/>
    </xf>
    <xf numFmtId="0" fontId="55" fillId="2" borderId="8" xfId="0" applyFont="1" applyFill="1" applyBorder="1" applyAlignment="1" applyProtection="1">
      <alignment horizontal="left" vertical="center" wrapText="1"/>
      <protection hidden="1"/>
    </xf>
    <xf numFmtId="0" fontId="55" fillId="2" borderId="9" xfId="0" applyFont="1" applyFill="1" applyBorder="1" applyAlignment="1" applyProtection="1">
      <alignment horizontal="left" vertical="center" wrapText="1"/>
      <protection hidden="1"/>
    </xf>
    <xf numFmtId="0" fontId="55" fillId="2" borderId="10" xfId="0" applyFont="1" applyFill="1" applyBorder="1" applyAlignment="1" applyProtection="1">
      <alignment horizontal="left" vertical="center" wrapText="1"/>
      <protection hidden="1"/>
    </xf>
    <xf numFmtId="0" fontId="29" fillId="7" borderId="0" xfId="0" applyFont="1" applyFill="1" applyAlignment="1" applyProtection="1">
      <alignment horizontal="center" vertical="center"/>
      <protection hidden="1"/>
    </xf>
    <xf numFmtId="0" fontId="12" fillId="0" borderId="114" xfId="0" applyFont="1" applyBorder="1" applyAlignment="1">
      <alignment horizontal="center" vertical="center"/>
    </xf>
    <xf numFmtId="0" fontId="12" fillId="0" borderId="115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 textRotation="1"/>
    </xf>
    <xf numFmtId="0" fontId="3" fillId="0" borderId="69" xfId="0" applyFont="1" applyBorder="1" applyAlignment="1">
      <alignment horizontal="center" vertical="center" textRotation="1"/>
    </xf>
    <xf numFmtId="0" fontId="3" fillId="0" borderId="107" xfId="0" applyFont="1" applyBorder="1" applyAlignment="1">
      <alignment horizontal="center" vertical="center" textRotation="1"/>
    </xf>
    <xf numFmtId="0" fontId="3" fillId="0" borderId="0" xfId="0" applyFont="1" applyAlignment="1">
      <alignment horizontal="center" vertical="center" textRotation="1"/>
    </xf>
    <xf numFmtId="0" fontId="3" fillId="0" borderId="108" xfId="0" applyFont="1" applyBorder="1" applyAlignment="1">
      <alignment horizontal="center" vertical="center" textRotation="1"/>
    </xf>
    <xf numFmtId="0" fontId="3" fillId="0" borderId="19" xfId="0" applyFont="1" applyBorder="1" applyAlignment="1">
      <alignment horizontal="center" vertical="center" textRotation="1"/>
    </xf>
    <xf numFmtId="0" fontId="17" fillId="0" borderId="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49" fillId="3" borderId="116" xfId="0" applyFont="1" applyFill="1" applyBorder="1" applyAlignment="1" applyProtection="1">
      <alignment horizontal="left" vertical="center" wrapText="1"/>
      <protection hidden="1"/>
    </xf>
    <xf numFmtId="0" fontId="49" fillId="3" borderId="117" xfId="0" applyFont="1" applyFill="1" applyBorder="1" applyAlignment="1" applyProtection="1">
      <alignment horizontal="left" vertical="center" wrapText="1"/>
      <protection hidden="1"/>
    </xf>
    <xf numFmtId="0" fontId="49" fillId="3" borderId="118" xfId="0" applyFont="1" applyFill="1" applyBorder="1" applyAlignment="1" applyProtection="1">
      <alignment horizontal="left" vertical="center" wrapText="1"/>
      <protection hidden="1"/>
    </xf>
    <xf numFmtId="0" fontId="17" fillId="0" borderId="37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3" fillId="3" borderId="105" xfId="0" applyFont="1" applyFill="1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/>
    </xf>
    <xf numFmtId="0" fontId="17" fillId="3" borderId="10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17" fillId="6" borderId="8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textRotation="255" wrapText="1"/>
    </xf>
    <xf numFmtId="0" fontId="4" fillId="2" borderId="36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17" fillId="2" borderId="66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0" fontId="17" fillId="6" borderId="37" xfId="0" applyFont="1" applyFill="1" applyBorder="1" applyAlignment="1">
      <alignment horizontal="center" vertical="center" wrapText="1"/>
    </xf>
    <xf numFmtId="0" fontId="17" fillId="6" borderId="113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6" borderId="109" xfId="0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9" fillId="2" borderId="0" xfId="0" applyFont="1" applyFill="1" applyAlignment="1">
      <alignment horizontal="right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5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B3"/>
      <color rgb="FFFFC1C1"/>
      <color rgb="FFFFFF75"/>
      <color rgb="FFFFF6DD"/>
      <color rgb="FFFFE697"/>
      <color rgb="FFFFE389"/>
      <color rgb="FFFFA3A3"/>
      <color rgb="FFF8A6DD"/>
      <color rgb="FFFFE9A3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0098-9112-4262-9728-2DBCF4B06F7B}">
  <sheetPr>
    <tabColor rgb="FFFFFF00"/>
  </sheetPr>
  <dimension ref="B1:G81"/>
  <sheetViews>
    <sheetView workbookViewId="0">
      <selection activeCell="B4" sqref="B4"/>
    </sheetView>
  </sheetViews>
  <sheetFormatPr defaultColWidth="9" defaultRowHeight="19.5"/>
  <cols>
    <col min="1" max="1" width="0.75" style="99" customWidth="1"/>
    <col min="2" max="2" width="33" style="99" customWidth="1"/>
    <col min="3" max="3" width="10.875" style="100" customWidth="1"/>
    <col min="4" max="4" width="14.5" style="99" customWidth="1"/>
    <col min="5" max="5" width="9.25" style="99" customWidth="1"/>
    <col min="6" max="6" width="34.75" style="99" customWidth="1"/>
    <col min="7" max="7" width="44.5" style="99" customWidth="1"/>
    <col min="8" max="16384" width="9" style="99"/>
  </cols>
  <sheetData>
    <row r="1" spans="2:7" ht="5.25" customHeight="1" thickBot="1"/>
    <row r="2" spans="2:7" ht="19.5" customHeight="1">
      <c r="B2" s="139" t="s">
        <v>89</v>
      </c>
      <c r="C2" s="149" t="s">
        <v>65</v>
      </c>
      <c r="D2" s="150" t="s">
        <v>68</v>
      </c>
      <c r="E2" s="151"/>
      <c r="F2" s="151"/>
      <c r="G2" s="152" t="s">
        <v>79</v>
      </c>
    </row>
    <row r="3" spans="2:7" ht="19.5" customHeight="1">
      <c r="C3" s="153" t="s">
        <v>64</v>
      </c>
      <c r="D3" s="154" t="s">
        <v>67</v>
      </c>
      <c r="E3" s="155"/>
      <c r="F3" s="155"/>
      <c r="G3" s="156" t="s">
        <v>80</v>
      </c>
    </row>
    <row r="4" spans="2:7" ht="19.5" customHeight="1" thickBot="1">
      <c r="C4" s="157" t="s">
        <v>90</v>
      </c>
      <c r="D4" s="158" t="s">
        <v>91</v>
      </c>
      <c r="E4" s="159"/>
      <c r="F4" s="159"/>
      <c r="G4" s="160"/>
    </row>
    <row r="5" spans="2:7" ht="8.25" customHeight="1"/>
    <row r="6" spans="2:7" ht="18.75" customHeight="1" thickBot="1">
      <c r="B6" s="161" t="s">
        <v>105</v>
      </c>
    </row>
    <row r="7" spans="2:7" ht="18" customHeight="1" thickBot="1">
      <c r="B7" s="120" t="s">
        <v>73</v>
      </c>
      <c r="C7" s="121" t="s">
        <v>87</v>
      </c>
      <c r="D7" s="396" t="s">
        <v>88</v>
      </c>
      <c r="E7" s="397"/>
      <c r="F7" s="397"/>
      <c r="G7" s="398"/>
    </row>
    <row r="8" spans="2:7" ht="18" customHeight="1">
      <c r="B8" s="132" t="s">
        <v>83</v>
      </c>
      <c r="C8" s="133"/>
      <c r="D8" s="198" t="s">
        <v>254</v>
      </c>
      <c r="E8" s="126"/>
      <c r="F8" s="126"/>
      <c r="G8" s="123"/>
    </row>
    <row r="9" spans="2:7" ht="18" customHeight="1">
      <c r="B9" s="111" t="s">
        <v>70</v>
      </c>
      <c r="C9" s="128" t="s">
        <v>63</v>
      </c>
      <c r="D9" s="405" t="s">
        <v>356</v>
      </c>
      <c r="E9" s="406"/>
      <c r="F9" s="406"/>
      <c r="G9" s="407"/>
    </row>
    <row r="10" spans="2:7" ht="18" customHeight="1">
      <c r="B10" s="113" t="s">
        <v>71</v>
      </c>
      <c r="C10" s="101" t="s">
        <v>81</v>
      </c>
      <c r="D10" s="108" t="s">
        <v>250</v>
      </c>
      <c r="E10" s="102"/>
      <c r="F10" s="102"/>
      <c r="G10" s="112"/>
    </row>
    <row r="11" spans="2:7" ht="18" customHeight="1" thickBot="1">
      <c r="B11" s="114" t="s">
        <v>72</v>
      </c>
      <c r="C11" s="115" t="s">
        <v>81</v>
      </c>
      <c r="D11" s="116" t="s">
        <v>82</v>
      </c>
      <c r="E11" s="117"/>
      <c r="F11" s="117"/>
      <c r="G11" s="118"/>
    </row>
    <row r="12" spans="2:7" ht="18" customHeight="1">
      <c r="B12" s="131" t="s">
        <v>84</v>
      </c>
      <c r="C12" s="130"/>
      <c r="D12" s="198" t="s">
        <v>255</v>
      </c>
      <c r="E12" s="124"/>
      <c r="F12" s="124"/>
      <c r="G12" s="125"/>
    </row>
    <row r="13" spans="2:7" ht="18" customHeight="1">
      <c r="B13" s="111" t="s">
        <v>74</v>
      </c>
      <c r="C13" s="110" t="s">
        <v>63</v>
      </c>
      <c r="D13" s="127" t="s">
        <v>214</v>
      </c>
      <c r="E13" s="248" t="s">
        <v>248</v>
      </c>
      <c r="F13" s="107"/>
      <c r="G13" s="119"/>
    </row>
    <row r="14" spans="2:7" ht="18" customHeight="1">
      <c r="B14" s="111" t="s">
        <v>77</v>
      </c>
      <c r="C14" s="98" t="s">
        <v>81</v>
      </c>
      <c r="D14" s="109" t="s">
        <v>251</v>
      </c>
      <c r="E14" s="107"/>
      <c r="F14" s="107"/>
      <c r="G14" s="119"/>
    </row>
    <row r="15" spans="2:7" ht="37.5" customHeight="1">
      <c r="B15" s="111" t="s">
        <v>76</v>
      </c>
      <c r="C15" s="98" t="s">
        <v>81</v>
      </c>
      <c r="D15" s="399" t="s">
        <v>86</v>
      </c>
      <c r="E15" s="400"/>
      <c r="F15" s="400"/>
      <c r="G15" s="401"/>
    </row>
    <row r="16" spans="2:7" ht="103.9" customHeight="1" thickBot="1">
      <c r="B16" s="114" t="s">
        <v>78</v>
      </c>
      <c r="C16" s="115" t="s">
        <v>81</v>
      </c>
      <c r="D16" s="402" t="s">
        <v>350</v>
      </c>
      <c r="E16" s="403"/>
      <c r="F16" s="403"/>
      <c r="G16" s="404"/>
    </row>
    <row r="17" spans="2:7" ht="18" customHeight="1">
      <c r="B17" s="129" t="s">
        <v>85</v>
      </c>
      <c r="C17" s="130"/>
      <c r="D17" s="122" t="s">
        <v>225</v>
      </c>
      <c r="E17" s="122"/>
      <c r="F17" s="122"/>
      <c r="G17" s="123"/>
    </row>
    <row r="18" spans="2:7" ht="18" customHeight="1">
      <c r="B18" s="219" t="s">
        <v>226</v>
      </c>
      <c r="C18" s="221"/>
      <c r="D18" s="220"/>
      <c r="E18" s="98" t="s">
        <v>63</v>
      </c>
      <c r="F18" s="127" t="s">
        <v>215</v>
      </c>
      <c r="G18" s="119"/>
    </row>
    <row r="19" spans="2:7" ht="18" customHeight="1">
      <c r="B19" s="222" t="s">
        <v>228</v>
      </c>
      <c r="C19" s="223"/>
      <c r="D19" s="224"/>
      <c r="E19" s="228" t="s">
        <v>81</v>
      </c>
      <c r="F19" s="229" t="s">
        <v>233</v>
      </c>
      <c r="G19" s="225"/>
    </row>
    <row r="20" spans="2:7" ht="18" customHeight="1">
      <c r="B20" s="219" t="s">
        <v>229</v>
      </c>
      <c r="C20" s="216"/>
      <c r="D20" s="107"/>
      <c r="E20" s="98" t="s">
        <v>63</v>
      </c>
      <c r="F20" s="127" t="s">
        <v>242</v>
      </c>
      <c r="G20" s="119"/>
    </row>
    <row r="21" spans="2:7" ht="18" customHeight="1">
      <c r="B21" s="222" t="s">
        <v>230</v>
      </c>
      <c r="C21" s="226"/>
      <c r="D21" s="227"/>
      <c r="E21" s="228" t="s">
        <v>81</v>
      </c>
      <c r="F21" s="229" t="s">
        <v>233</v>
      </c>
      <c r="G21" s="225"/>
    </row>
    <row r="22" spans="2:7" ht="18" customHeight="1">
      <c r="B22" s="219" t="s">
        <v>231</v>
      </c>
      <c r="C22" s="216"/>
      <c r="D22" s="107"/>
      <c r="E22" s="98" t="s">
        <v>63</v>
      </c>
      <c r="F22" s="127" t="s">
        <v>247</v>
      </c>
      <c r="G22" s="119"/>
    </row>
    <row r="23" spans="2:7" ht="18" customHeight="1" thickBot="1">
      <c r="B23" s="230" t="s">
        <v>232</v>
      </c>
      <c r="C23" s="231"/>
      <c r="D23" s="232"/>
      <c r="E23" s="233" t="s">
        <v>81</v>
      </c>
      <c r="F23" s="234" t="s">
        <v>233</v>
      </c>
      <c r="G23" s="235"/>
    </row>
    <row r="24" spans="2:7" ht="4.5" customHeight="1"/>
    <row r="25" spans="2:7" ht="18.75" customHeight="1">
      <c r="B25" s="161" t="s">
        <v>66</v>
      </c>
    </row>
    <row r="26" spans="2:7" ht="18" customHeight="1">
      <c r="B26" s="134" t="s">
        <v>103</v>
      </c>
      <c r="C26" s="135"/>
      <c r="D26" s="135"/>
      <c r="E26" s="135"/>
      <c r="F26" s="135"/>
      <c r="G26" s="136"/>
    </row>
    <row r="27" spans="2:7" ht="18" customHeight="1">
      <c r="B27" s="137" t="s">
        <v>104</v>
      </c>
      <c r="C27" s="99"/>
      <c r="G27" s="138"/>
    </row>
    <row r="28" spans="2:7" ht="18" customHeight="1">
      <c r="B28" s="103" t="s">
        <v>101</v>
      </c>
      <c r="C28" s="104"/>
      <c r="D28" s="105"/>
      <c r="E28" s="105"/>
      <c r="F28" s="105"/>
      <c r="G28" s="106"/>
    </row>
    <row r="29" spans="2:7" ht="18" customHeight="1">
      <c r="B29" s="103" t="s">
        <v>102</v>
      </c>
      <c r="C29" s="104"/>
      <c r="D29" s="105"/>
      <c r="E29" s="105"/>
      <c r="F29" s="105"/>
      <c r="G29" s="106"/>
    </row>
    <row r="30" spans="2:7" ht="36.75" customHeight="1">
      <c r="B30" s="408" t="s">
        <v>252</v>
      </c>
      <c r="C30" s="409"/>
      <c r="D30" s="409"/>
      <c r="E30" s="409"/>
      <c r="F30" s="409"/>
      <c r="G30" s="410"/>
    </row>
    <row r="31" spans="2:7" ht="21" customHeight="1"/>
    <row r="32" spans="2: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</sheetData>
  <sheetProtection algorithmName="SHA-512" hashValue="QQDdu6NkbUi5sEhg1HX8NzjKrBzWCTmK+zHO5QthzDL6PvvmfGr+xfurCcz6yL9bHbL/vbIlgYKdomAZeM0Vbw==" saltValue="mRAWDyC+NIKH22DdLSCOaA==" spinCount="100000" sheet="1" objects="1" scenarios="1"/>
  <mergeCells count="5">
    <mergeCell ref="D7:G7"/>
    <mergeCell ref="D15:G15"/>
    <mergeCell ref="D16:G16"/>
    <mergeCell ref="D9:G9"/>
    <mergeCell ref="B30:G30"/>
  </mergeCells>
  <phoneticPr fontId="2"/>
  <pageMargins left="0.11811023622047245" right="0" top="0.35433070866141736" bottom="0.23622047244094491" header="0.31496062992125984" footer="0.15748031496062992"/>
  <pageSetup paperSize="9" scale="88" orientation="landscape" r:id="rId1"/>
  <headerFooter>
    <oddFooter>&amp;R西方商工会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A55ED-4C54-4C42-9708-BF178A91F671}">
  <sheetPr>
    <tabColor rgb="FF002060"/>
    <pageSetUpPr fitToPage="1"/>
  </sheetPr>
  <dimension ref="A1:CY47"/>
  <sheetViews>
    <sheetView showGridLines="0" zoomScale="86" zoomScaleNormal="86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L21" sqref="L21:O21"/>
    </sheetView>
  </sheetViews>
  <sheetFormatPr defaultColWidth="9" defaultRowHeight="18.75"/>
  <cols>
    <col min="1" max="1" width="0.875" style="13" customWidth="1"/>
    <col min="2" max="3" width="5.125" style="13" hidden="1" customWidth="1"/>
    <col min="4" max="4" width="5.625" style="13" hidden="1" customWidth="1"/>
    <col min="5" max="7" width="5.125" style="13" hidden="1" customWidth="1"/>
    <col min="8" max="8" width="8.75" style="13" hidden="1" customWidth="1"/>
    <col min="9" max="9" width="3.875" style="13" customWidth="1"/>
    <col min="10" max="10" width="8.625" style="13" customWidth="1"/>
    <col min="11" max="11" width="14.25" style="13" customWidth="1"/>
    <col min="12" max="20" width="15.375" style="13" customWidth="1"/>
    <col min="21" max="21" width="2" style="13" customWidth="1"/>
    <col min="22" max="22" width="15.5" style="65" customWidth="1"/>
    <col min="23" max="98" width="15.5" style="13" customWidth="1"/>
    <col min="99" max="99" width="4.625" style="13" customWidth="1"/>
    <col min="100" max="100" width="11.25" style="13" hidden="1" customWidth="1"/>
    <col min="101" max="103" width="9" style="13" hidden="1" customWidth="1"/>
    <col min="104" max="16384" width="9" style="13"/>
  </cols>
  <sheetData>
    <row r="1" spans="1:103" ht="29.25" customHeight="1">
      <c r="A1" s="8"/>
      <c r="B1" s="433" t="s">
        <v>3</v>
      </c>
      <c r="C1" s="433"/>
      <c r="D1" s="433"/>
      <c r="E1" s="433"/>
      <c r="F1" s="433"/>
      <c r="G1" s="433"/>
      <c r="H1" s="9"/>
      <c r="I1" s="57" t="s">
        <v>36</v>
      </c>
      <c r="J1" s="10"/>
      <c r="K1" s="10"/>
      <c r="L1" s="10"/>
      <c r="M1" s="11"/>
      <c r="N1" s="38"/>
      <c r="O1" s="38"/>
      <c r="P1" s="38"/>
      <c r="Q1" s="12" t="s">
        <v>24</v>
      </c>
      <c r="R1" s="435"/>
      <c r="S1" s="436"/>
      <c r="T1" s="437"/>
      <c r="V1" s="391" t="str">
        <f>IF(R1="","☜ 事業所名入力","")</f>
        <v>☜ 事業所名入力</v>
      </c>
      <c r="CV1" s="434" t="s">
        <v>53</v>
      </c>
      <c r="CW1" s="434"/>
      <c r="CX1" s="434"/>
      <c r="CY1" s="434"/>
    </row>
    <row r="2" spans="1:103" ht="6.75" customHeight="1">
      <c r="A2" s="8"/>
      <c r="B2" s="438" t="s">
        <v>4</v>
      </c>
      <c r="C2" s="438" t="s">
        <v>5</v>
      </c>
      <c r="D2" s="438" t="s">
        <v>6</v>
      </c>
      <c r="E2" s="438" t="s">
        <v>7</v>
      </c>
      <c r="F2" s="439" t="s">
        <v>8</v>
      </c>
      <c r="G2" s="439"/>
      <c r="H2" s="440" t="s">
        <v>9</v>
      </c>
      <c r="P2" s="37"/>
    </row>
    <row r="3" spans="1:103" ht="21" customHeight="1" thickBot="1">
      <c r="A3" s="8"/>
      <c r="B3" s="438"/>
      <c r="C3" s="438"/>
      <c r="D3" s="438"/>
      <c r="E3" s="438"/>
      <c r="F3" s="439"/>
      <c r="G3" s="439"/>
      <c r="H3" s="440"/>
      <c r="I3" s="15" t="s">
        <v>34</v>
      </c>
      <c r="M3" s="64" t="s">
        <v>118</v>
      </c>
      <c r="N3" s="37"/>
      <c r="O3" s="37"/>
      <c r="P3" s="37"/>
      <c r="Q3" s="37"/>
      <c r="R3" s="37"/>
      <c r="S3" s="442" t="s">
        <v>26</v>
      </c>
      <c r="T3" s="442"/>
    </row>
    <row r="4" spans="1:103" ht="19.5" customHeight="1" thickBot="1">
      <c r="A4" s="8"/>
      <c r="B4" s="438"/>
      <c r="C4" s="438"/>
      <c r="D4" s="438"/>
      <c r="E4" s="438"/>
      <c r="F4" s="439"/>
      <c r="G4" s="439"/>
      <c r="H4" s="441"/>
      <c r="I4" s="443"/>
      <c r="J4" s="444"/>
      <c r="K4" s="42"/>
      <c r="L4" s="26">
        <v>4</v>
      </c>
      <c r="M4" s="26">
        <v>5</v>
      </c>
      <c r="N4" s="26">
        <v>6</v>
      </c>
      <c r="O4" s="26">
        <v>7</v>
      </c>
      <c r="P4" s="26">
        <v>8</v>
      </c>
      <c r="Q4" s="26">
        <v>9</v>
      </c>
      <c r="R4" s="26">
        <v>10</v>
      </c>
      <c r="S4" s="26">
        <v>11</v>
      </c>
      <c r="T4" s="27">
        <v>12</v>
      </c>
      <c r="V4" s="194" t="s">
        <v>52</v>
      </c>
    </row>
    <row r="5" spans="1:103" ht="19.5" customHeight="1" thickTop="1">
      <c r="A5" s="8"/>
      <c r="B5" s="16">
        <f>COUNT(L5:T5)</f>
        <v>0</v>
      </c>
      <c r="C5" s="16">
        <f>IF($B5=0,1,"")</f>
        <v>1</v>
      </c>
      <c r="D5" s="16" t="str">
        <f>IF(AND($B5&gt;=1,$B5&lt;=4),$B5,"")</f>
        <v/>
      </c>
      <c r="E5" s="16" t="str">
        <f>IF($B5=5,1,"")</f>
        <v/>
      </c>
      <c r="F5" s="414" t="str">
        <f>IF(D5="","","☜残り"&amp;(5-D5)&amp;"ヵ月分を入力してください。")</f>
        <v/>
      </c>
      <c r="G5" s="414"/>
      <c r="H5" s="25" t="str">
        <f>IF(E5=1,"入力完了です。",IF(C5=1,"☜基準月の事業収入を5ヵ月分入力してください。",IF(D5&gt;=1,F5,"")))</f>
        <v>☜基準月の事業収入を5ヵ月分入力してください。</v>
      </c>
      <c r="I5" s="422" t="s">
        <v>16</v>
      </c>
      <c r="J5" s="429" t="s">
        <v>0</v>
      </c>
      <c r="K5" s="19" t="s">
        <v>109</v>
      </c>
      <c r="L5" s="49"/>
      <c r="M5" s="50"/>
      <c r="N5" s="50"/>
      <c r="O5" s="50"/>
      <c r="P5" s="50"/>
      <c r="Q5" s="50"/>
      <c r="R5" s="50"/>
      <c r="S5" s="50"/>
      <c r="T5" s="51"/>
      <c r="V5" s="353" t="str">
        <f>IF(COUNTA(L5:T5)=0,"☜ 入力",IF(COUNTA(L5:T5)=9,"入力完了","☜残り"&amp;9-COUNTA(L5:T5)&amp;"か月未入力"))</f>
        <v>☜ 入力</v>
      </c>
    </row>
    <row r="6" spans="1:103" ht="19.5" customHeight="1">
      <c r="A6" s="8"/>
      <c r="B6" s="16"/>
      <c r="C6" s="16"/>
      <c r="D6" s="16"/>
      <c r="E6" s="16"/>
      <c r="F6" s="17"/>
      <c r="G6" s="17"/>
      <c r="H6" s="25"/>
      <c r="I6" s="423"/>
      <c r="J6" s="430"/>
      <c r="K6" s="19" t="s">
        <v>110</v>
      </c>
      <c r="L6" s="163"/>
      <c r="M6" s="164"/>
      <c r="N6" s="164"/>
      <c r="O6" s="164"/>
      <c r="P6" s="164"/>
      <c r="Q6" s="164"/>
      <c r="R6" s="164"/>
      <c r="S6" s="164"/>
      <c r="T6" s="165"/>
      <c r="V6" s="354" t="str">
        <f>IF(COUNTA(L6:T6)=0,"☜ 入力",IF(COUNTA(L6:T6)=9,"入力完了","☜残り"&amp;9-COUNTA(L6:T6)&amp;"か月未入力"))</f>
        <v>☜ 入力</v>
      </c>
    </row>
    <row r="7" spans="1:103" ht="19.5" customHeight="1">
      <c r="A7" s="8"/>
      <c r="B7" s="16"/>
      <c r="C7" s="16"/>
      <c r="D7" s="16"/>
      <c r="E7" s="16"/>
      <c r="F7" s="17"/>
      <c r="G7" s="17"/>
      <c r="H7" s="25"/>
      <c r="I7" s="423"/>
      <c r="J7" s="430"/>
      <c r="K7" s="19" t="s">
        <v>111</v>
      </c>
      <c r="L7" s="52"/>
      <c r="M7" s="1"/>
      <c r="N7" s="1"/>
      <c r="O7" s="1"/>
      <c r="P7" s="1"/>
      <c r="Q7" s="1"/>
      <c r="R7" s="1"/>
      <c r="S7" s="1"/>
      <c r="T7" s="7"/>
      <c r="V7" s="354" t="str">
        <f>IF(COUNTA(L7:T7)=0,"☜ 入力",IF(COUNTA(L7:T7)=9,"入力完了","☜残り"&amp;9-COUNTA(L7:T7)&amp;"か月未入力"))</f>
        <v>☜ 入力</v>
      </c>
    </row>
    <row r="8" spans="1:103" ht="19.5" customHeight="1">
      <c r="A8" s="8"/>
      <c r="B8" s="16"/>
      <c r="C8" s="16"/>
      <c r="D8" s="16"/>
      <c r="E8" s="16"/>
      <c r="F8" s="17"/>
      <c r="G8" s="17"/>
      <c r="H8" s="25"/>
      <c r="I8" s="423"/>
      <c r="J8" s="430"/>
      <c r="K8" s="19" t="s">
        <v>209</v>
      </c>
      <c r="L8" s="52"/>
      <c r="M8" s="1"/>
      <c r="N8" s="1"/>
      <c r="O8" s="1"/>
      <c r="P8" s="1"/>
      <c r="Q8" s="1"/>
      <c r="R8" s="1"/>
      <c r="S8" s="1"/>
      <c r="T8" s="7"/>
      <c r="V8" s="354" t="str">
        <f>IF(COUNTA(L8:T8)=0,"☜ 入力",IF(COUNTA(L8:T8)=9,"入力完了","☜残り"&amp;9-COUNTA(L8:T8)&amp;"か月未入力"))</f>
        <v>☜ 入力</v>
      </c>
    </row>
    <row r="9" spans="1:103" ht="19.5" customHeight="1">
      <c r="A9" s="8"/>
      <c r="B9" s="16"/>
      <c r="C9" s="16"/>
      <c r="D9" s="16"/>
      <c r="E9" s="16"/>
      <c r="F9" s="17"/>
      <c r="G9" s="17"/>
      <c r="H9" s="25"/>
      <c r="I9" s="423"/>
      <c r="J9" s="431"/>
      <c r="K9" s="45" t="s">
        <v>14</v>
      </c>
      <c r="L9" s="355" t="str">
        <f>IF(COUNTBLANK(L5:L8)=4,"",SUM(L5:L8))</f>
        <v/>
      </c>
      <c r="M9" s="356" t="str">
        <f>IF(COUNTBLANK(M5:M8)=4,"",SUM(M5:M8))</f>
        <v/>
      </c>
      <c r="N9" s="356" t="str">
        <f t="shared" ref="N9:T9" si="0">IF(COUNTBLANK(N5:N8)=4,"",SUM(N5:N8))</f>
        <v/>
      </c>
      <c r="O9" s="356" t="str">
        <f t="shared" si="0"/>
        <v/>
      </c>
      <c r="P9" s="356" t="str">
        <f t="shared" si="0"/>
        <v/>
      </c>
      <c r="Q9" s="356" t="str">
        <f t="shared" si="0"/>
        <v/>
      </c>
      <c r="R9" s="356" t="str">
        <f t="shared" si="0"/>
        <v/>
      </c>
      <c r="S9" s="356" t="str">
        <f t="shared" si="0"/>
        <v/>
      </c>
      <c r="T9" s="357" t="str">
        <f t="shared" si="0"/>
        <v/>
      </c>
      <c r="V9" s="195"/>
    </row>
    <row r="10" spans="1:103" ht="19.5" customHeight="1">
      <c r="A10" s="8"/>
      <c r="B10" s="16">
        <f>COUNT(L10:T10)</f>
        <v>0</v>
      </c>
      <c r="C10" s="16">
        <f>IF($B10=0,1,"")</f>
        <v>1</v>
      </c>
      <c r="D10" s="16" t="str">
        <f>IF(AND($B10&gt;=1,$B10&lt;=4),$B10,"")</f>
        <v/>
      </c>
      <c r="E10" s="16" t="str">
        <f>IF($B10=5,1,"")</f>
        <v/>
      </c>
      <c r="F10" s="414" t="str">
        <f>IF(D10="","","☜残り"&amp;(5-D10)&amp;"ヵ月分を入力してください。")</f>
        <v/>
      </c>
      <c r="G10" s="414"/>
      <c r="H10" s="25" t="str">
        <f>IF(E10=1,"入力完了です。",IF(C10=1,"☜基準月の事業収入を5ヵ月分入力してください。",IF(D10&gt;=1,F10,"")))</f>
        <v>☜基準月の事業収入を5ヵ月分入力してください。</v>
      </c>
      <c r="I10" s="423"/>
      <c r="J10" s="429" t="s">
        <v>1</v>
      </c>
      <c r="K10" s="19" t="s">
        <v>109</v>
      </c>
      <c r="L10" s="52"/>
      <c r="M10" s="1"/>
      <c r="N10" s="1"/>
      <c r="O10" s="1"/>
      <c r="P10" s="1"/>
      <c r="Q10" s="1"/>
      <c r="R10" s="1"/>
      <c r="S10" s="1"/>
      <c r="T10" s="7"/>
      <c r="V10" s="354" t="str">
        <f t="shared" ref="V10:V13" si="1">IF(COUNTA(L10:T10)=0,"☜ 入力",IF(COUNTA(L10:T10)=9,"入力完了","☜残り"&amp;9-COUNTA(L10:T10)&amp;"か月未入力"))</f>
        <v>☜ 入力</v>
      </c>
    </row>
    <row r="11" spans="1:103" ht="19.5" customHeight="1">
      <c r="A11" s="8"/>
      <c r="B11" s="16"/>
      <c r="C11" s="16"/>
      <c r="D11" s="16"/>
      <c r="E11" s="16"/>
      <c r="F11" s="17"/>
      <c r="G11" s="17"/>
      <c r="H11" s="25"/>
      <c r="I11" s="423"/>
      <c r="J11" s="430"/>
      <c r="K11" s="19" t="s">
        <v>110</v>
      </c>
      <c r="L11" s="52"/>
      <c r="M11" s="1"/>
      <c r="N11" s="1"/>
      <c r="O11" s="1"/>
      <c r="P11" s="1"/>
      <c r="Q11" s="1"/>
      <c r="R11" s="1"/>
      <c r="S11" s="1"/>
      <c r="T11" s="7"/>
      <c r="V11" s="354" t="str">
        <f>IF(COUNTA(L11:T11)=0,"☜ 入力",IF(COUNTA(L11:T11)=9,"入力完了","☜残り"&amp;9-COUNTA(L11:T11)&amp;"か月未入力"))</f>
        <v>☜ 入力</v>
      </c>
    </row>
    <row r="12" spans="1:103" ht="19.5" customHeight="1">
      <c r="A12" s="8"/>
      <c r="B12" s="16"/>
      <c r="C12" s="16"/>
      <c r="D12" s="16"/>
      <c r="E12" s="16"/>
      <c r="F12" s="17"/>
      <c r="G12" s="17"/>
      <c r="H12" s="25"/>
      <c r="I12" s="423"/>
      <c r="J12" s="430"/>
      <c r="K12" s="19" t="s">
        <v>111</v>
      </c>
      <c r="L12" s="52"/>
      <c r="M12" s="1"/>
      <c r="N12" s="1"/>
      <c r="O12" s="1"/>
      <c r="P12" s="1"/>
      <c r="Q12" s="1"/>
      <c r="R12" s="1"/>
      <c r="S12" s="1"/>
      <c r="T12" s="7"/>
      <c r="V12" s="354" t="str">
        <f t="shared" si="1"/>
        <v>☜ 入力</v>
      </c>
    </row>
    <row r="13" spans="1:103" ht="19.5" customHeight="1">
      <c r="A13" s="8"/>
      <c r="B13" s="16"/>
      <c r="C13" s="16"/>
      <c r="D13" s="16"/>
      <c r="E13" s="16"/>
      <c r="F13" s="17"/>
      <c r="G13" s="17"/>
      <c r="H13" s="25"/>
      <c r="I13" s="423"/>
      <c r="J13" s="430"/>
      <c r="K13" s="19" t="s">
        <v>209</v>
      </c>
      <c r="L13" s="52"/>
      <c r="M13" s="1"/>
      <c r="N13" s="1"/>
      <c r="O13" s="1"/>
      <c r="P13" s="1"/>
      <c r="Q13" s="1"/>
      <c r="R13" s="1"/>
      <c r="S13" s="1"/>
      <c r="T13" s="7"/>
      <c r="V13" s="354" t="str">
        <f t="shared" si="1"/>
        <v>☜ 入力</v>
      </c>
    </row>
    <row r="14" spans="1:103" ht="19.5" customHeight="1">
      <c r="A14" s="8"/>
      <c r="B14" s="16"/>
      <c r="C14" s="16"/>
      <c r="D14" s="16"/>
      <c r="E14" s="16"/>
      <c r="F14" s="17"/>
      <c r="G14" s="17"/>
      <c r="H14" s="25"/>
      <c r="I14" s="423"/>
      <c r="J14" s="431"/>
      <c r="K14" s="45" t="s">
        <v>14</v>
      </c>
      <c r="L14" s="355" t="str">
        <f>IF(COUNTBLANK(L10:L13)=4,"",SUM(L10:L13))</f>
        <v/>
      </c>
      <c r="M14" s="356" t="str">
        <f>IF(COUNTBLANK(M10:M13)=4,"",SUM(M10:M13))</f>
        <v/>
      </c>
      <c r="N14" s="356" t="str">
        <f t="shared" ref="N14" si="2">IF(COUNTBLANK(N10:N13)=4,"",SUM(N10:N13))</f>
        <v/>
      </c>
      <c r="O14" s="356" t="str">
        <f t="shared" ref="O14" si="3">IF(COUNTBLANK(O10:O13)=4,"",SUM(O10:O13))</f>
        <v/>
      </c>
      <c r="P14" s="356" t="str">
        <f t="shared" ref="P14" si="4">IF(COUNTBLANK(P10:P13)=4,"",SUM(P10:P13))</f>
        <v/>
      </c>
      <c r="Q14" s="356" t="str">
        <f t="shared" ref="Q14" si="5">IF(COUNTBLANK(Q10:Q13)=4,"",SUM(Q10:Q13))</f>
        <v/>
      </c>
      <c r="R14" s="356" t="str">
        <f t="shared" ref="R14" si="6">IF(COUNTBLANK(R10:R13)=4,"",SUM(R10:R13))</f>
        <v/>
      </c>
      <c r="S14" s="356" t="str">
        <f t="shared" ref="S14" si="7">IF(COUNTBLANK(S10:S13)=4,"",SUM(S10:S13))</f>
        <v/>
      </c>
      <c r="T14" s="357" t="str">
        <f>IF(COUNTBLANK(T10:T13)=4,"",SUM(T10:T13))</f>
        <v/>
      </c>
      <c r="V14" s="195"/>
    </row>
    <row r="15" spans="1:103" ht="19.5" customHeight="1">
      <c r="A15" s="8"/>
      <c r="B15" s="16">
        <f>COUNT(L15:T15)</f>
        <v>0</v>
      </c>
      <c r="C15" s="16">
        <f>IF($B15=0,1,"")</f>
        <v>1</v>
      </c>
      <c r="D15" s="16" t="str">
        <f>IF(AND($B15&gt;=1,$B15&lt;=4),$B15,"")</f>
        <v/>
      </c>
      <c r="E15" s="16" t="str">
        <f>IF($B15=5,1,"")</f>
        <v/>
      </c>
      <c r="F15" s="414" t="str">
        <f t="shared" ref="F15" si="8">IF(D15="","","☜残り"&amp;(5-D15)&amp;"ヵ月分を入力してください。")</f>
        <v/>
      </c>
      <c r="G15" s="414"/>
      <c r="H15" s="25" t="str">
        <f>IF(E15=1,"入力完了です。",IF(C15=1,"☜基準月の事業収入を5ヵ月分入力してください。",IF(D15&gt;=1,F15,"")))</f>
        <v>☜基準月の事業収入を5ヵ月分入力してください。</v>
      </c>
      <c r="I15" s="423"/>
      <c r="J15" s="429" t="s">
        <v>2</v>
      </c>
      <c r="K15" s="19" t="s">
        <v>109</v>
      </c>
      <c r="L15" s="52"/>
      <c r="M15" s="1"/>
      <c r="N15" s="1"/>
      <c r="O15" s="1"/>
      <c r="P15" s="1"/>
      <c r="Q15" s="1"/>
      <c r="R15" s="1"/>
      <c r="S15" s="1"/>
      <c r="T15" s="7"/>
      <c r="V15" s="354" t="str">
        <f t="shared" ref="V15:V18" si="9">IF(COUNTA(L15:T15)=0,"☜ 入力",IF(COUNTA(L15:T15)=9,"入力完了","☜残り"&amp;9-COUNTA(L15:T15)&amp;"か月未入力"))</f>
        <v>☜ 入力</v>
      </c>
    </row>
    <row r="16" spans="1:103" ht="19.5" customHeight="1">
      <c r="A16" s="8"/>
      <c r="B16" s="16"/>
      <c r="C16" s="16"/>
      <c r="D16" s="16"/>
      <c r="E16" s="16"/>
      <c r="F16" s="17"/>
      <c r="G16" s="17"/>
      <c r="H16" s="25"/>
      <c r="I16" s="423"/>
      <c r="J16" s="430"/>
      <c r="K16" s="19" t="s">
        <v>110</v>
      </c>
      <c r="L16" s="52"/>
      <c r="M16" s="1"/>
      <c r="N16" s="1"/>
      <c r="O16" s="1"/>
      <c r="P16" s="1"/>
      <c r="Q16" s="1"/>
      <c r="R16" s="1"/>
      <c r="S16" s="1"/>
      <c r="T16" s="7"/>
      <c r="V16" s="354" t="str">
        <f>IF(COUNTA(L16:T16)=0,"☜ 入力",IF(COUNTA(L16:T16)=9,"入力完了","☜残り"&amp;9-COUNTA(L16:T16)&amp;"か月未入力"))</f>
        <v>☜ 入力</v>
      </c>
    </row>
    <row r="17" spans="1:98" ht="19.5" customHeight="1">
      <c r="A17" s="8"/>
      <c r="B17" s="16"/>
      <c r="C17" s="16"/>
      <c r="D17" s="16"/>
      <c r="E17" s="16"/>
      <c r="F17" s="17"/>
      <c r="G17" s="17"/>
      <c r="H17" s="25"/>
      <c r="I17" s="423"/>
      <c r="J17" s="430"/>
      <c r="K17" s="19" t="s">
        <v>111</v>
      </c>
      <c r="L17" s="52"/>
      <c r="M17" s="1"/>
      <c r="N17" s="1"/>
      <c r="O17" s="1"/>
      <c r="P17" s="1"/>
      <c r="Q17" s="1"/>
      <c r="R17" s="1"/>
      <c r="S17" s="1"/>
      <c r="T17" s="7"/>
      <c r="V17" s="354" t="str">
        <f t="shared" si="9"/>
        <v>☜ 入力</v>
      </c>
    </row>
    <row r="18" spans="1:98" ht="19.5" customHeight="1">
      <c r="A18" s="8"/>
      <c r="B18" s="16"/>
      <c r="C18" s="16"/>
      <c r="D18" s="16"/>
      <c r="E18" s="16"/>
      <c r="F18" s="17"/>
      <c r="G18" s="17"/>
      <c r="H18" s="25"/>
      <c r="I18" s="423"/>
      <c r="J18" s="430"/>
      <c r="K18" s="19" t="s">
        <v>209</v>
      </c>
      <c r="L18" s="52"/>
      <c r="M18" s="1"/>
      <c r="N18" s="1"/>
      <c r="O18" s="1"/>
      <c r="P18" s="1"/>
      <c r="Q18" s="1"/>
      <c r="R18" s="1"/>
      <c r="S18" s="1"/>
      <c r="T18" s="7"/>
      <c r="V18" s="354" t="str">
        <f t="shared" si="9"/>
        <v>☜ 入力</v>
      </c>
    </row>
    <row r="19" spans="1:98" ht="19.5" customHeight="1" thickBot="1">
      <c r="A19" s="8"/>
      <c r="B19" s="16"/>
      <c r="C19" s="16"/>
      <c r="D19" s="16"/>
      <c r="E19" s="16"/>
      <c r="F19" s="17"/>
      <c r="G19" s="17"/>
      <c r="H19" s="25"/>
      <c r="I19" s="424"/>
      <c r="J19" s="432"/>
      <c r="K19" s="45" t="s">
        <v>14</v>
      </c>
      <c r="L19" s="358" t="str">
        <f>IF(COUNTBLANK(L15:L18)=4,"",SUM(L15:L18))</f>
        <v/>
      </c>
      <c r="M19" s="359" t="str">
        <f>IF(COUNTBLANK(M15:M18)=4,"",SUM(M15:M18))</f>
        <v/>
      </c>
      <c r="N19" s="359" t="str">
        <f t="shared" ref="N19" si="10">IF(COUNTBLANK(N15:N18)=4,"",SUM(N15:N18))</f>
        <v/>
      </c>
      <c r="O19" s="359" t="str">
        <f t="shared" ref="O19" si="11">IF(COUNTBLANK(O15:O18)=4,"",SUM(O15:O18))</f>
        <v/>
      </c>
      <c r="P19" s="359" t="str">
        <f t="shared" ref="P19" si="12">IF(COUNTBLANK(P15:P18)=4,"",SUM(P15:P18))</f>
        <v/>
      </c>
      <c r="Q19" s="359" t="str">
        <f t="shared" ref="Q19" si="13">IF(COUNTBLANK(Q15:Q18)=4,"",SUM(Q15:Q18))</f>
        <v/>
      </c>
      <c r="R19" s="359" t="str">
        <f t="shared" ref="R19" si="14">IF(COUNTBLANK(R15:R18)=4,"",SUM(R15:R18))</f>
        <v/>
      </c>
      <c r="S19" s="359" t="str">
        <f t="shared" ref="S19" si="15">IF(COUNTBLANK(S15:S18)=4,"",SUM(S15:S18))</f>
        <v/>
      </c>
      <c r="T19" s="360" t="str">
        <f>IF(COUNTBLANK(T15:T18)=4,"",SUM(T15:T18))</f>
        <v/>
      </c>
      <c r="V19" s="195"/>
    </row>
    <row r="20" spans="1:98" ht="19.5" customHeight="1">
      <c r="A20" s="8"/>
      <c r="B20" s="16">
        <f>COUNT(L20:T20)</f>
        <v>0</v>
      </c>
      <c r="C20" s="16">
        <f>IF($B20=0,1,"")</f>
        <v>1</v>
      </c>
      <c r="D20" s="16" t="str">
        <f>IF(AND($B20&gt;=1,$B20&lt;=4),$B20,"")</f>
        <v/>
      </c>
      <c r="E20" s="16" t="str">
        <f>IF($B20=5,1,"")</f>
        <v/>
      </c>
      <c r="F20" s="414" t="str">
        <f>IF(D20="","","☜残り"&amp;(5-D20)&amp;"ヵ月分、必要により入力してください。")</f>
        <v/>
      </c>
      <c r="G20" s="414"/>
      <c r="H20" s="25" t="str">
        <f>IF(E20=1,"入力完了です。",IF(C20=1,"☜対象月の事業収入を5ヵ月分入力してください。",IF(D20&gt;=1,F20,"")))</f>
        <v>☜対象月の事業収入を5ヵ月分入力してください。</v>
      </c>
      <c r="I20" s="425" t="s">
        <v>25</v>
      </c>
      <c r="J20" s="418" t="s">
        <v>15</v>
      </c>
      <c r="K20" s="47" t="s">
        <v>109</v>
      </c>
      <c r="L20" s="53"/>
      <c r="M20" s="44"/>
      <c r="N20" s="44"/>
      <c r="O20" s="44"/>
      <c r="P20" s="44"/>
      <c r="Q20" s="44"/>
      <c r="R20" s="44"/>
      <c r="S20" s="44"/>
      <c r="T20" s="54"/>
      <c r="V20" s="354" t="str">
        <f t="shared" ref="V20:V23" si="16">IF(COUNTA(L20:T20)=0,"☜ 入力",IF(COUNTA(L20:T20)=9,"入力完了","☜残り"&amp;9-COUNTA(L20:T20)&amp;"か月未入力"))</f>
        <v>☜ 入力</v>
      </c>
    </row>
    <row r="21" spans="1:98" ht="19.5" customHeight="1">
      <c r="A21" s="8"/>
      <c r="B21" s="39"/>
      <c r="C21" s="16"/>
      <c r="D21" s="39"/>
      <c r="E21" s="39"/>
      <c r="F21" s="40"/>
      <c r="G21" s="40"/>
      <c r="H21" s="41"/>
      <c r="I21" s="426"/>
      <c r="J21" s="419"/>
      <c r="K21" s="166" t="s">
        <v>110</v>
      </c>
      <c r="L21" s="167"/>
      <c r="M21" s="168"/>
      <c r="N21" s="168"/>
      <c r="O21" s="168"/>
      <c r="P21" s="168"/>
      <c r="Q21" s="168"/>
      <c r="R21" s="168"/>
      <c r="S21" s="168"/>
      <c r="T21" s="169"/>
      <c r="V21" s="354" t="str">
        <f>IF(COUNTA(L21:T21)=0,"☜ 入力",IF(COUNTA(L21:T21)=9,"入力完了","☜残り"&amp;9-COUNTA(L21:T21)&amp;"か月未入力"))</f>
        <v>☜ 入力</v>
      </c>
    </row>
    <row r="22" spans="1:98" ht="19.5" customHeight="1">
      <c r="A22" s="8"/>
      <c r="B22" s="39"/>
      <c r="C22" s="16"/>
      <c r="D22" s="39"/>
      <c r="E22" s="39"/>
      <c r="F22" s="40"/>
      <c r="G22" s="40"/>
      <c r="H22" s="41"/>
      <c r="I22" s="427"/>
      <c r="J22" s="420"/>
      <c r="K22" s="48" t="s">
        <v>111</v>
      </c>
      <c r="L22" s="55"/>
      <c r="M22" s="43"/>
      <c r="N22" s="43"/>
      <c r="O22" s="43"/>
      <c r="P22" s="43"/>
      <c r="Q22" s="43"/>
      <c r="R22" s="43"/>
      <c r="S22" s="43"/>
      <c r="T22" s="56"/>
      <c r="V22" s="354" t="str">
        <f t="shared" si="16"/>
        <v>☜ 入力</v>
      </c>
    </row>
    <row r="23" spans="1:98" ht="19.5" customHeight="1">
      <c r="A23" s="8"/>
      <c r="B23" s="39"/>
      <c r="C23" s="16"/>
      <c r="D23" s="39"/>
      <c r="E23" s="39"/>
      <c r="F23" s="40"/>
      <c r="G23" s="40"/>
      <c r="H23" s="41"/>
      <c r="I23" s="427"/>
      <c r="J23" s="420"/>
      <c r="K23" s="48" t="s">
        <v>209</v>
      </c>
      <c r="L23" s="55"/>
      <c r="M23" s="43"/>
      <c r="N23" s="43"/>
      <c r="O23" s="43"/>
      <c r="P23" s="43"/>
      <c r="Q23" s="43"/>
      <c r="R23" s="43"/>
      <c r="S23" s="43"/>
      <c r="T23" s="56"/>
      <c r="V23" s="354" t="str">
        <f t="shared" si="16"/>
        <v>☜ 入力</v>
      </c>
    </row>
    <row r="24" spans="1:98" ht="19.5" customHeight="1" thickBot="1">
      <c r="A24" s="8"/>
      <c r="B24" s="39"/>
      <c r="C24" s="16"/>
      <c r="D24" s="39"/>
      <c r="E24" s="39"/>
      <c r="F24" s="40"/>
      <c r="G24" s="40"/>
      <c r="H24" s="41"/>
      <c r="I24" s="428"/>
      <c r="J24" s="421"/>
      <c r="K24" s="46" t="s">
        <v>14</v>
      </c>
      <c r="L24" s="361" t="str">
        <f>IF(COUNTBLANK(L20:L23)=4,"",SUM(L20:L23))</f>
        <v/>
      </c>
      <c r="M24" s="362" t="str">
        <f>IF(COUNTBLANK(M20:M23)=4,"",SUM(M20:M23))</f>
        <v/>
      </c>
      <c r="N24" s="362" t="str">
        <f t="shared" ref="N24" si="17">IF(COUNTBLANK(N20:N23)=4,"",SUM(N20:N23))</f>
        <v/>
      </c>
      <c r="O24" s="362" t="str">
        <f t="shared" ref="O24" si="18">IF(COUNTBLANK(O20:O23)=4,"",SUM(O20:O23))</f>
        <v/>
      </c>
      <c r="P24" s="362" t="str">
        <f t="shared" ref="P24" si="19">IF(COUNTBLANK(P20:P23)=4,"",SUM(P20:P23))</f>
        <v/>
      </c>
      <c r="Q24" s="362" t="str">
        <f t="shared" ref="Q24" si="20">IF(COUNTBLANK(Q20:Q23)=4,"",SUM(Q20:Q23))</f>
        <v/>
      </c>
      <c r="R24" s="362" t="str">
        <f t="shared" ref="R24" si="21">IF(COUNTBLANK(R20:R23)=4,"",SUM(R20:R23))</f>
        <v/>
      </c>
      <c r="S24" s="362" t="str">
        <f t="shared" ref="S24" si="22">IF(COUNTBLANK(S20:S23)=4,"",SUM(S20:S23))</f>
        <v/>
      </c>
      <c r="T24" s="363" t="str">
        <f>IF(COUNTBLANK(T20:T23)=4,"",SUM(T20:T23))</f>
        <v/>
      </c>
      <c r="V24" s="196"/>
    </row>
    <row r="25" spans="1:98" ht="15.75" customHeight="1">
      <c r="A25" s="8"/>
      <c r="B25" s="20"/>
      <c r="C25" s="14"/>
      <c r="D25" s="20"/>
      <c r="E25" s="20"/>
      <c r="F25" s="20"/>
      <c r="G25" s="20"/>
      <c r="H25" s="20"/>
      <c r="I25" s="214" t="s">
        <v>117</v>
      </c>
    </row>
    <row r="26" spans="1:98" ht="15.75" customHeight="1">
      <c r="A26" s="8"/>
      <c r="B26" s="20"/>
      <c r="C26" s="14"/>
      <c r="D26" s="20"/>
      <c r="E26" s="20"/>
      <c r="F26" s="20"/>
      <c r="G26" s="20"/>
      <c r="H26" s="20"/>
      <c r="I26" s="13" t="s">
        <v>116</v>
      </c>
    </row>
    <row r="27" spans="1:98" ht="12" customHeight="1">
      <c r="A27" s="8"/>
      <c r="B27" s="20"/>
      <c r="C27" s="14"/>
      <c r="D27" s="20"/>
      <c r="E27" s="20"/>
      <c r="F27" s="20"/>
      <c r="G27" s="20"/>
      <c r="H27" s="20"/>
      <c r="V27" s="24" t="s">
        <v>207</v>
      </c>
    </row>
    <row r="28" spans="1:98" ht="19.5" customHeight="1">
      <c r="A28" s="8"/>
      <c r="B28" s="21" t="s">
        <v>13</v>
      </c>
      <c r="C28" s="16" t="str">
        <f>IF(COUNT(L5:T5)=5,1,"")</f>
        <v/>
      </c>
      <c r="D28" s="20"/>
      <c r="E28" s="20"/>
      <c r="F28" s="20"/>
      <c r="G28" s="20"/>
      <c r="H28" s="20"/>
      <c r="I28" s="15" t="s">
        <v>100</v>
      </c>
      <c r="O28" s="58" t="s">
        <v>208</v>
      </c>
      <c r="Q28" s="411" t="s">
        <v>11</v>
      </c>
      <c r="R28" s="411"/>
      <c r="V28" s="72">
        <v>1</v>
      </c>
      <c r="W28" s="72">
        <v>2</v>
      </c>
      <c r="X28" s="72">
        <v>3</v>
      </c>
      <c r="Y28" s="72">
        <v>4</v>
      </c>
      <c r="Z28" s="72">
        <v>5</v>
      </c>
      <c r="AA28" s="72">
        <v>6</v>
      </c>
      <c r="AB28" s="72">
        <v>7</v>
      </c>
      <c r="AC28" s="72">
        <v>8</v>
      </c>
      <c r="AD28" s="72">
        <v>9</v>
      </c>
      <c r="AE28" s="72">
        <v>10</v>
      </c>
      <c r="AF28" s="72">
        <v>11</v>
      </c>
      <c r="AG28" s="72">
        <v>12</v>
      </c>
      <c r="AH28" s="72">
        <v>13</v>
      </c>
      <c r="AI28" s="72">
        <v>14</v>
      </c>
      <c r="AJ28" s="72">
        <v>15</v>
      </c>
      <c r="AK28" s="72">
        <v>16</v>
      </c>
      <c r="AL28" s="72">
        <v>17</v>
      </c>
      <c r="AM28" s="72">
        <v>18</v>
      </c>
      <c r="AN28" s="72">
        <v>19</v>
      </c>
      <c r="AO28" s="72">
        <v>20</v>
      </c>
      <c r="AP28" s="72">
        <v>21</v>
      </c>
      <c r="AQ28" s="72">
        <v>22</v>
      </c>
      <c r="AR28" s="72">
        <v>23</v>
      </c>
      <c r="AS28" s="72">
        <v>24</v>
      </c>
      <c r="AT28" s="72">
        <v>25</v>
      </c>
      <c r="AU28" s="72">
        <v>26</v>
      </c>
      <c r="AV28" s="72">
        <v>27</v>
      </c>
      <c r="AW28" s="72">
        <v>28</v>
      </c>
      <c r="AX28" s="72">
        <v>29</v>
      </c>
      <c r="AY28" s="72">
        <v>30</v>
      </c>
      <c r="AZ28" s="72">
        <v>31</v>
      </c>
      <c r="BA28" s="72">
        <v>32</v>
      </c>
      <c r="BB28" s="72">
        <v>33</v>
      </c>
      <c r="BC28" s="72">
        <v>34</v>
      </c>
      <c r="BD28" s="72">
        <v>35</v>
      </c>
      <c r="BE28" s="72">
        <v>36</v>
      </c>
      <c r="BF28" s="72">
        <v>37</v>
      </c>
      <c r="BG28" s="72">
        <v>38</v>
      </c>
      <c r="BH28" s="72">
        <v>39</v>
      </c>
      <c r="BI28" s="72">
        <v>40</v>
      </c>
      <c r="BJ28" s="72">
        <v>41</v>
      </c>
      <c r="BK28" s="72">
        <v>42</v>
      </c>
      <c r="BL28" s="72">
        <v>43</v>
      </c>
      <c r="BM28" s="72">
        <v>44</v>
      </c>
      <c r="BN28" s="72">
        <v>45</v>
      </c>
      <c r="BO28" s="72">
        <v>46</v>
      </c>
      <c r="BP28" s="72">
        <v>47</v>
      </c>
      <c r="BQ28" s="72">
        <v>48</v>
      </c>
      <c r="BR28" s="72">
        <v>49</v>
      </c>
      <c r="BS28" s="72">
        <v>50</v>
      </c>
      <c r="BT28" s="72">
        <v>51</v>
      </c>
      <c r="BU28" s="72">
        <v>52</v>
      </c>
      <c r="BV28" s="72">
        <v>53</v>
      </c>
      <c r="BW28" s="72">
        <v>54</v>
      </c>
      <c r="BX28" s="72">
        <v>55</v>
      </c>
      <c r="BY28" s="72">
        <v>56</v>
      </c>
      <c r="BZ28" s="72">
        <v>57</v>
      </c>
      <c r="CA28" s="72">
        <v>58</v>
      </c>
      <c r="CB28" s="72">
        <v>59</v>
      </c>
      <c r="CC28" s="72">
        <v>60</v>
      </c>
      <c r="CD28" s="72">
        <v>61</v>
      </c>
      <c r="CE28" s="72">
        <v>62</v>
      </c>
      <c r="CF28" s="72">
        <v>63</v>
      </c>
      <c r="CG28" s="72">
        <v>64</v>
      </c>
      <c r="CH28" s="72">
        <v>65</v>
      </c>
      <c r="CI28" s="72">
        <v>66</v>
      </c>
      <c r="CJ28" s="72">
        <v>67</v>
      </c>
      <c r="CK28" s="72">
        <v>68</v>
      </c>
      <c r="CL28" s="72">
        <v>69</v>
      </c>
      <c r="CM28" s="72">
        <v>70</v>
      </c>
      <c r="CN28" s="72">
        <v>71</v>
      </c>
      <c r="CO28" s="72">
        <v>72</v>
      </c>
      <c r="CP28" s="72">
        <v>73</v>
      </c>
      <c r="CQ28" s="72">
        <v>74</v>
      </c>
      <c r="CR28" s="72">
        <v>75</v>
      </c>
      <c r="CS28" s="72">
        <v>76</v>
      </c>
      <c r="CT28" s="72">
        <v>77</v>
      </c>
    </row>
    <row r="29" spans="1:98" ht="18.75" customHeight="1">
      <c r="A29" s="8"/>
      <c r="B29" s="22"/>
      <c r="I29" s="412"/>
      <c r="J29" s="413"/>
      <c r="K29" s="60" t="s">
        <v>33</v>
      </c>
      <c r="L29" s="23" t="s">
        <v>17</v>
      </c>
      <c r="M29" s="23" t="s">
        <v>18</v>
      </c>
      <c r="N29" s="23" t="s">
        <v>19</v>
      </c>
      <c r="O29" s="23" t="s">
        <v>20</v>
      </c>
      <c r="P29" s="23" t="s">
        <v>21</v>
      </c>
      <c r="Q29" s="23" t="s">
        <v>22</v>
      </c>
      <c r="R29" s="23" t="s">
        <v>23</v>
      </c>
      <c r="V29" s="72" t="s">
        <v>122</v>
      </c>
      <c r="W29" s="72" t="s">
        <v>123</v>
      </c>
      <c r="X29" s="72" t="s">
        <v>132</v>
      </c>
      <c r="Y29" s="72" t="s">
        <v>133</v>
      </c>
      <c r="Z29" s="72" t="s">
        <v>134</v>
      </c>
      <c r="AA29" s="72" t="s">
        <v>135</v>
      </c>
      <c r="AB29" s="72" t="s">
        <v>136</v>
      </c>
      <c r="AC29" s="72" t="s">
        <v>137</v>
      </c>
      <c r="AD29" s="72" t="s">
        <v>138</v>
      </c>
      <c r="AE29" s="72" t="s">
        <v>139</v>
      </c>
      <c r="AF29" s="72" t="s">
        <v>140</v>
      </c>
      <c r="AG29" s="72" t="s">
        <v>141</v>
      </c>
      <c r="AH29" s="72" t="s">
        <v>142</v>
      </c>
      <c r="AI29" s="72" t="s">
        <v>143</v>
      </c>
      <c r="AJ29" s="72" t="s">
        <v>144</v>
      </c>
      <c r="AK29" s="72" t="s">
        <v>145</v>
      </c>
      <c r="AL29" s="72" t="s">
        <v>146</v>
      </c>
      <c r="AM29" s="72" t="s">
        <v>147</v>
      </c>
      <c r="AN29" s="72" t="s">
        <v>148</v>
      </c>
      <c r="AO29" s="72" t="s">
        <v>149</v>
      </c>
      <c r="AP29" s="72" t="s">
        <v>150</v>
      </c>
      <c r="AQ29" s="72" t="s">
        <v>151</v>
      </c>
      <c r="AR29" s="72" t="s">
        <v>152</v>
      </c>
      <c r="AS29" s="72" t="s">
        <v>153</v>
      </c>
      <c r="AT29" s="72" t="s">
        <v>154</v>
      </c>
      <c r="AU29" s="72" t="s">
        <v>155</v>
      </c>
      <c r="AV29" s="72" t="s">
        <v>156</v>
      </c>
      <c r="AW29" s="72" t="s">
        <v>157</v>
      </c>
      <c r="AX29" s="72" t="s">
        <v>158</v>
      </c>
      <c r="AY29" s="72" t="s">
        <v>159</v>
      </c>
      <c r="AZ29" s="72" t="s">
        <v>160</v>
      </c>
      <c r="BA29" s="72" t="s">
        <v>161</v>
      </c>
      <c r="BB29" s="72" t="s">
        <v>162</v>
      </c>
      <c r="BC29" s="72" t="s">
        <v>163</v>
      </c>
      <c r="BD29" s="72" t="s">
        <v>164</v>
      </c>
      <c r="BE29" s="72" t="s">
        <v>165</v>
      </c>
      <c r="BF29" s="72" t="s">
        <v>166</v>
      </c>
      <c r="BG29" s="72" t="s">
        <v>167</v>
      </c>
      <c r="BH29" s="72" t="s">
        <v>168</v>
      </c>
      <c r="BI29" s="72" t="s">
        <v>169</v>
      </c>
      <c r="BJ29" s="72" t="s">
        <v>170</v>
      </c>
      <c r="BK29" s="72" t="s">
        <v>171</v>
      </c>
      <c r="BL29" s="72" t="s">
        <v>172</v>
      </c>
      <c r="BM29" s="72" t="s">
        <v>173</v>
      </c>
      <c r="BN29" s="72" t="s">
        <v>174</v>
      </c>
      <c r="BO29" s="72" t="s">
        <v>175</v>
      </c>
      <c r="BP29" s="72" t="s">
        <v>176</v>
      </c>
      <c r="BQ29" s="72" t="s">
        <v>177</v>
      </c>
      <c r="BR29" s="72" t="s">
        <v>178</v>
      </c>
      <c r="BS29" s="72" t="s">
        <v>179</v>
      </c>
      <c r="BT29" s="72" t="s">
        <v>180</v>
      </c>
      <c r="BU29" s="72" t="s">
        <v>181</v>
      </c>
      <c r="BV29" s="72" t="s">
        <v>182</v>
      </c>
      <c r="BW29" s="72" t="s">
        <v>183</v>
      </c>
      <c r="BX29" s="72" t="s">
        <v>184</v>
      </c>
      <c r="BY29" s="72" t="s">
        <v>185</v>
      </c>
      <c r="BZ29" s="72" t="s">
        <v>186</v>
      </c>
      <c r="CA29" s="72" t="s">
        <v>189</v>
      </c>
      <c r="CB29" s="72" t="s">
        <v>187</v>
      </c>
      <c r="CC29" s="72" t="s">
        <v>188</v>
      </c>
      <c r="CD29" s="72" t="s">
        <v>190</v>
      </c>
      <c r="CE29" s="72" t="s">
        <v>191</v>
      </c>
      <c r="CF29" s="72" t="s">
        <v>192</v>
      </c>
      <c r="CG29" s="72" t="s">
        <v>193</v>
      </c>
      <c r="CH29" s="72" t="s">
        <v>194</v>
      </c>
      <c r="CI29" s="72" t="s">
        <v>195</v>
      </c>
      <c r="CJ29" s="72" t="s">
        <v>196</v>
      </c>
      <c r="CK29" s="72" t="s">
        <v>197</v>
      </c>
      <c r="CL29" s="72" t="s">
        <v>198</v>
      </c>
      <c r="CM29" s="73" t="s">
        <v>199</v>
      </c>
      <c r="CN29" s="72" t="s">
        <v>200</v>
      </c>
      <c r="CO29" s="72" t="s">
        <v>201</v>
      </c>
      <c r="CP29" s="72" t="s">
        <v>202</v>
      </c>
      <c r="CQ29" s="72" t="s">
        <v>203</v>
      </c>
      <c r="CR29" s="73" t="s">
        <v>204</v>
      </c>
      <c r="CS29" s="72" t="s">
        <v>205</v>
      </c>
      <c r="CT29" s="73" t="s">
        <v>206</v>
      </c>
    </row>
    <row r="30" spans="1:98" ht="19.5" customHeight="1">
      <c r="A30" s="8"/>
      <c r="B30" s="16">
        <f>COUNT(L30:T30)</f>
        <v>0</v>
      </c>
      <c r="C30" s="16">
        <f>IF($B30=0,1,"")</f>
        <v>1</v>
      </c>
      <c r="D30" s="16" t="str">
        <f>IF(AND($B30&gt;=1,$B30&lt;=4),$B30,"")</f>
        <v/>
      </c>
      <c r="E30" s="16" t="str">
        <f>IF($B30=5,1,"")</f>
        <v/>
      </c>
      <c r="F30" s="414" t="str">
        <f>IF(D30="","","☜残り"&amp;(5-D30)&amp;"ヵ月分を入力してください。")</f>
        <v/>
      </c>
      <c r="G30" s="414"/>
      <c r="H30" s="18" t="str">
        <f>IF(E30=1,"入力完了です。",IF(C30=1,"☜基準月の事業収入を5ヵ月分入力してください。",IF(D30&gt;=1,F30,"")))</f>
        <v>☜基準月の事業収入を5ヵ月分入力してください。</v>
      </c>
      <c r="I30" s="415" t="s">
        <v>16</v>
      </c>
      <c r="J30" s="19" t="s">
        <v>0</v>
      </c>
      <c r="K30" s="61" t="s">
        <v>32</v>
      </c>
      <c r="L30" s="335" t="str">
        <f>IF(OR(L9="",M9="",N9="",L24="",M24="",N24=""),"",IF(AND(SUM(L9:N9)=0,SUM(L24:N24)&gt;0),100%,ROUNDDOWN((SUM(L24:N24)-SUM(L9:N9))/SUM(L9:N9),5)))</f>
        <v/>
      </c>
      <c r="M30" s="335" t="str">
        <f t="shared" ref="M30:R30" si="23">IF(OR(M9="",N9="",O9="",M24="",N24="",O24=""),"",IF(AND(SUM(M9:O9)=0,SUM(M24:O24)&gt;0),100%,ROUNDDOWN((SUM(M24:O24)-SUM(M9:O9))/SUM(M9:O9),5)))</f>
        <v/>
      </c>
      <c r="N30" s="335" t="str">
        <f t="shared" si="23"/>
        <v/>
      </c>
      <c r="O30" s="335" t="str">
        <f t="shared" si="23"/>
        <v/>
      </c>
      <c r="P30" s="335" t="str">
        <f t="shared" si="23"/>
        <v/>
      </c>
      <c r="Q30" s="335" t="str">
        <f t="shared" si="23"/>
        <v/>
      </c>
      <c r="R30" s="335" t="str">
        <f t="shared" si="23"/>
        <v/>
      </c>
      <c r="V30" s="335" t="str">
        <f>IF(OR(L9="",M9="",O9="",L$24="",M$24="",O$24=""),"",IF(AND(SUM(L9:M9,O9)=0,SUM(L$24:M$24,O$24)&gt;0),100%,ROUNDDOWN((SUM(L$24:M$24,O$24)-SUM(L9:M9,O9))/SUM(L9:M9,O9),5)))</f>
        <v/>
      </c>
      <c r="W30" s="335" t="str">
        <f>IF(OR(L9="",M9="",P9="",L$24="",M$24="",P$24=""),"",IF(AND(SUM($L$9:$M$9,P9)=0,SUM($L$24:$M$24,P$24)&gt;0),100%,ROUNDDOWN((SUM($L$24:$M$24,P$24)-SUM($L$9:$M$9,P9))/SUM($L$9:$M$9,P9),5)))</f>
        <v/>
      </c>
      <c r="X30" s="335" t="str">
        <f>IF(OR($L$9="",$M$9="",Q9="",$L$24="",$M$24="",Q24=""),"",IF(AND(SUM($L$9:$M$9,Q9)=0,SUM($L$24:$M$24,Q$24)&gt;0),100%,ROUNDDOWN((SUM($L$24:$M$24,Q$24)-SUM($L$9:$M$9,Q9))/SUM($L$9:$M$9,Q9),5)))</f>
        <v/>
      </c>
      <c r="Y30" s="335" t="str">
        <f t="shared" ref="Y30:AA30" si="24">IF(OR($L$9="",$M$9="",R9="",$L$24="",$M$24="",R24=""),"",IF(AND(SUM($L$9:$M$9,R9)=0,SUM($L$24:$M$24,R$24)&gt;0),100%,ROUNDDOWN((SUM($L$24:$M$24,R$24)-SUM($L$9:$M$9,R9))/SUM($L$9:$M$9,R9),5)))</f>
        <v/>
      </c>
      <c r="Z30" s="335" t="str">
        <f t="shared" si="24"/>
        <v/>
      </c>
      <c r="AA30" s="335" t="str">
        <f t="shared" si="24"/>
        <v/>
      </c>
      <c r="AB30" s="335" t="str">
        <f t="shared" ref="AB30:AG30" si="25">IF(OR($L$9="",$N$9="",O9="",$L$24="",$N$24="",O24=""),"",IF(AND(SUM($L$9,$N$9,O9)=0,SUM($L$24,$N$24,O$24)&gt;0),100%,ROUNDDOWN((SUM($L$24,$N$24,O$24)-SUM($L$9,$N$9,O9))/SUM($L$9,$N$9,O9),5)))</f>
        <v/>
      </c>
      <c r="AC30" s="335" t="str">
        <f t="shared" si="25"/>
        <v/>
      </c>
      <c r="AD30" s="335" t="str">
        <f t="shared" si="25"/>
        <v/>
      </c>
      <c r="AE30" s="335" t="str">
        <f t="shared" si="25"/>
        <v/>
      </c>
      <c r="AF30" s="335" t="str">
        <f t="shared" si="25"/>
        <v/>
      </c>
      <c r="AG30" s="335" t="str">
        <f t="shared" si="25"/>
        <v/>
      </c>
      <c r="AH30" s="335" t="str">
        <f>IF(OR($L$9="",$O$9="",P9="",$L$24="",$O$24="",P24=""),"",IF(AND(SUM($L$9,$O$9,P9)=0,SUM($L$24,$O$24,P$24)&gt;0),100%,ROUNDDOWN((SUM($L$24,$O$24,P$24)-SUM($L$9,$O$9,P9))/SUM($L$9,$O$9,P9),5)))</f>
        <v/>
      </c>
      <c r="AI30" s="335" t="str">
        <f>IF(OR($L$9="",$O$9="",Q9="",$L$24="",$O$24="",Q24=""),"",IF(AND(SUM($L$9,$O$9,Q9)=0,SUM($L$24,$O$24,Q$24)&gt;0),100%,ROUNDDOWN((SUM($L$24,$O$24,Q$24)-SUM($L$9,$O$9,Q9))/SUM($L$9,$O$9,Q9),5)))</f>
        <v/>
      </c>
      <c r="AJ30" s="335" t="str">
        <f t="shared" ref="AJ30:AK30" si="26">IF(OR($L$9="",$O$9="",R9="",$L$24="",$O$24="",R24=""),"",IF(AND(SUM($L$9,$O$9,R9)=0,SUM($L$24,$O$24,R$24)&gt;0),100%,ROUNDDOWN((SUM($L$24,$O$24,R$24)-SUM($L$9,$O$9,R9))/SUM($L$9,$O$9,R9),5)))</f>
        <v/>
      </c>
      <c r="AK30" s="335" t="str">
        <f t="shared" si="26"/>
        <v/>
      </c>
      <c r="AL30" s="335" t="str">
        <f>IF(OR($L$9="",$O$9="",T9="",$L$24="",$O$24="",T24=""),"",IF(AND(SUM($L$9,$O$9,T9)=0,SUM($L$24,$O$24,T$24)&gt;0),100%,ROUNDDOWN((SUM($L$24,$O$24,T$24)-SUM($L$9,$O$9,T9))/SUM($L$9,$O$9,T9),5)))</f>
        <v/>
      </c>
      <c r="AM30" s="345" t="str">
        <f>IF(OR($L$9="",$P$9="",Q9="",$L$24="",$P$24="",Q24=""),"",IF(AND(SUM($L$9,$P$9,Q9)=0,SUM($L$24,$P$24,Q$24)&gt;0),100%,ROUNDDOWN((SUM($L$24,$P$24,Q$24)-SUM($L$9,$P$9,Q9))/SUM($L$9,$P$9,Q9),5)))</f>
        <v/>
      </c>
      <c r="AN30" s="345" t="str">
        <f>IF(OR($L$9="",$P$9="",R9="",$L$24="",$P$24="",R24=""),"",IF(AND(SUM($L$9,$P$9,R9)=0,SUM($L$24,$P$24,R$24)&gt;0),100%,ROUNDDOWN((SUM($L$24,$P$24,R$24)-SUM($L$9,$P$9,R9))/SUM($L$9,$P$9,R9),5)))</f>
        <v/>
      </c>
      <c r="AO30" s="345" t="str">
        <f t="shared" ref="AO30" si="27">IF(OR($L$9="",$P$9="",S9="",$L$24="",$P$24="",S24=""),"",IF(AND(SUM($L$9,$P$9,S9)=0,SUM($L$24,$P$24,S$24)&gt;0),100%,ROUNDDOWN((SUM($L$24,$P$24,S$24)-SUM($L$9,$P$9,S9))/SUM($L$9,$P$9,S9),5)))</f>
        <v/>
      </c>
      <c r="AP30" s="345" t="str">
        <f>IF(OR($L$9="",$P$9="",T9="",$L$24="",$P$24="",T24=""),"",IF(AND(SUM($L$9,$P$9,T9)=0,SUM($L$24,$P$24,T$24)&gt;0),100%,ROUNDDOWN((SUM($L$24,$P$24,T$24)-SUM($L$9,$P$9,T9))/SUM($L$9,$P$9,T9),5)))</f>
        <v/>
      </c>
      <c r="AQ30" s="345" t="str">
        <f>IF(OR($L$9="",$Q$9="",R9="",$L$24="",$Q$24="",R24=""),"",IF(AND(SUM($L$9,$Q$9,R9)=0,SUM($L$24,$Q$24,R$24)&gt;0),100%,ROUNDDOWN((SUM($L$24,$Q$24,R$24)-SUM($L$9,$Q$9,R9))/SUM($L$9,$Q$9,R9),5)))</f>
        <v/>
      </c>
      <c r="AR30" s="345" t="str">
        <f>IF(OR($L$9="",$Q$9="",S9="",$L$24="",$Q$24="",S24=""),"",IF(AND(SUM($L$9,$Q$9,S9)=0,SUM($L$24,$Q$24,S$24)&gt;0),100%,ROUNDDOWN((SUM($L$24,$Q$24,S$24)-SUM($L$9,$Q$9,S9))/SUM($L$9,$Q$9,S9),5)))</f>
        <v/>
      </c>
      <c r="AS30" s="345" t="str">
        <f>IF(OR($L$9="",$Q$9="",T9="",$L$24="",$Q$24="",T24=""),"",IF(AND(SUM($L$9,$Q$9,T9)=0,SUM($L$24,$Q$24,T$24)&gt;0),100%,ROUNDDOWN((SUM($L$24,$Q$24,T$24)-SUM($L$9,$Q$9,T9))/SUM($L$9,$Q$9,T9),5)))</f>
        <v/>
      </c>
      <c r="AT30" s="345" t="str">
        <f>IF(OR($L$9="",$R$9="",S9="",$L$24="",$R$24="",S24=""),"",IF(AND(SUM($L$9,$R$9,S9)=0,SUM($L$24,$R$24,S$24)&gt;0),100%,ROUNDDOWN((SUM($L$24,$R$24,S$24)-SUM($L$9,$R$9,S9))/SUM($L$9,$R$9,S9),5)))</f>
        <v/>
      </c>
      <c r="AU30" s="345" t="str">
        <f>IF(OR($L$9="",$R$9="",T9="",$L$24="",$R$24="",T24=""),"",IF(AND(SUM($L$9,$R$9,T9)=0,SUM($L$24,$R$24,T$24)&gt;0),100%,ROUNDDOWN((SUM($L$24,$R$24,T$24)-SUM($L$9,$R$9,T9))/SUM($L$9,$R$9,T9),5)))</f>
        <v/>
      </c>
      <c r="AV30" s="345" t="str">
        <f>IF(OR($L$9="",$S$9="",T9="",$L$24="",$S$24="",T24=""),"",IF(AND(SUM($L$9,$S$9,T9)=0,SUM($L$24,$S$24,T$24)&gt;0),100%,ROUNDDOWN((SUM($L$24,$S$24,T$24)-SUM($L$9,$S$9,T9))/SUM($L$9,$S$9,T9),5)))</f>
        <v/>
      </c>
      <c r="AW30" s="345" t="str">
        <f>IF(OR($M$9="",$N$9="",P9="",$M$24="",$N$24="",P24=""),"",IF(AND(SUM($M$9,$N$9,P9)=0,SUM($M$24,$N$24,P$24)&gt;0),100%,ROUNDDOWN((SUM($M$24,$N$24,P$24)-SUM($M$9,$N$9,P9))/SUM($M$9,$N$9,P9),5)))</f>
        <v/>
      </c>
      <c r="AX30" s="345" t="str">
        <f t="shared" ref="AX30:AZ30" si="28">IF(OR($M$9="",$N$9="",Q9="",$M$24="",$N$24="",Q24=""),"",IF(AND(SUM($M$9,$N$9,Q9)=0,SUM($M$24,$N$24,Q$24)&gt;0),100%,ROUNDDOWN((SUM($M$24,$N$24,Q$24)-SUM($M$9,$N$9,Q9))/SUM($M$9,$N$9,Q9),5)))</f>
        <v/>
      </c>
      <c r="AY30" s="345" t="str">
        <f t="shared" si="28"/>
        <v/>
      </c>
      <c r="AZ30" s="345" t="str">
        <f t="shared" si="28"/>
        <v/>
      </c>
      <c r="BA30" s="345" t="str">
        <f>IF(OR($M$9="",$N$9="",T9="",$M$24="",$N$24="",T24=""),"",IF(AND(SUM($M$9,$N$9,T9)=0,SUM($M$24,$N$24,T$24)&gt;0),100%,ROUNDDOWN((SUM($M$24,$N$24,T$24)-SUM($M$9,$N$9,T9))/SUM($M$9,$N$9,T9),5)))</f>
        <v/>
      </c>
      <c r="BB30" s="345" t="str">
        <f>IF(OR($M$9="",$O$9="",P9="",$M$24="",$O$24="",P24=""),"",IF(AND(SUM($M$9,$O$9,P9)=0,SUM($M$24,$O$24,P$24)&gt;0),100%,ROUNDDOWN((SUM($M$24,$O$24,P$24)-SUM($M$9,$O$9,P9))/SUM($M$9,$O$9,P9),5)))</f>
        <v/>
      </c>
      <c r="BC30" s="345" t="str">
        <f>IF(OR($M$9="",$O$9="",Q9="",$M$24="",$O$24="",Q24=""),"",IF(AND(SUM($M$9,$O$9,Q9)=0,SUM($M$24,$O$24,Q$24)&gt;0),100%,ROUNDDOWN((SUM($M$24,$O$24,Q$24)-SUM($M$9,$O$9,Q9))/SUM($M$9,$O$9,Q9),5)))</f>
        <v/>
      </c>
      <c r="BD30" s="345" t="str">
        <f t="shared" ref="BD30:BE30" si="29">IF(OR($M$9="",$O$9="",R9="",$M$24="",$O$24="",R24=""),"",IF(AND(SUM($M$9,$O$9,R9)=0,SUM($M$24,$O$24,R$24)&gt;0),100%,ROUNDDOWN((SUM($M$24,$O$24,R$24)-SUM($M$9,$O$9,R9))/SUM($M$9,$O$9,R9),5)))</f>
        <v/>
      </c>
      <c r="BE30" s="345" t="str">
        <f t="shared" si="29"/>
        <v/>
      </c>
      <c r="BF30" s="345" t="str">
        <f>IF(OR($M$9="",$O$9="",T9="",$M$24="",$O$24="",T24=""),"",IF(AND(SUM($M$9,$O$9,T9)=0,SUM($M$24,$O$24,T$24)&gt;0),100%,ROUNDDOWN((SUM($M$24,$O$24,T$24)-SUM($M$9,$O$9,T9))/SUM($M$9,$O$9,T9),5)))</f>
        <v/>
      </c>
      <c r="BG30" s="345" t="str">
        <f>IF(OR($M$9="",$P$9="",Q9="",$M$24="",$P$24="",Q24=""),"",IF(AND(SUM($M$9,$P$9,Q9)=0,SUM($M$24,$P$24,Q$24)&gt;0),100%,ROUNDDOWN((SUM($M$24,$P$24,Q$24)-SUM($M$9,$P$9,Q9))/SUM($M$9,$P$9,Q9),5)))</f>
        <v/>
      </c>
      <c r="BH30" s="345" t="str">
        <f>IF(OR($M$9="",$P$9="",R9="",$M$24="",$P$24="",R24=""),"",IF(AND(SUM($M$9,$P$9,R9)=0,SUM($M$24,$P$24,R$24)&gt;0),100%,ROUNDDOWN((SUM($M$24,$P$24,R$24)-SUM($M$9,$P$9,R9))/SUM($M$9,$P$9,R9),5)))</f>
        <v/>
      </c>
      <c r="BI30" s="345" t="str">
        <f t="shared" ref="BI30" si="30">IF(OR($M$9="",$P$9="",S9="",$M$24="",$P$24="",S24=""),"",IF(AND(SUM($M$9,$P$9,S9)=0,SUM($M$24,$P$24,S$24)&gt;0),100%,ROUNDDOWN((SUM($M$24,$P$24,S$24)-SUM($M$9,$P$9,S9))/SUM($M$9,$P$9,S9),5)))</f>
        <v/>
      </c>
      <c r="BJ30" s="345" t="str">
        <f>IF(OR($M$9="",$P$9="",T9="",$M$24="",$P$24="",T24=""),"",IF(AND(SUM($M$9,$P$9,T9)=0,SUM($M$24,$P$24,T$24)&gt;0),100%,ROUNDDOWN((SUM($M$24,$P$24,T$24)-SUM($M$9,$P$9,T9))/SUM($M$9,$P$9,T9),5)))</f>
        <v/>
      </c>
      <c r="BK30" s="345" t="str">
        <f>IF(OR($M$9="",$Q$9="",R9="",$M$24="",$Q$24="",R24=""),"",IF(AND(SUM($M$9,$Q$9,R9)=0,SUM($M$24,$Q$24,R$24)&gt;0),100%,ROUNDDOWN((SUM($M$24,$Q$24,R$24)-SUM($M$9,$Q$9,R9))/SUM($M$9,$Q$9,R9),5)))</f>
        <v/>
      </c>
      <c r="BL30" s="345" t="str">
        <f>IF(OR($M$9="",$Q$9="",S9="",$M$24="",$Q$24="",S24=""),"",IF(AND(SUM($M$9,$Q$9,S9)=0,SUM($M$24,$Q$24,S$24)&gt;0),100%,ROUNDDOWN((SUM($M$24,$Q$24,S$24)-SUM($M$9,$Q$9,S9))/SUM($M$9,$Q$9,S9),5)))</f>
        <v/>
      </c>
      <c r="BM30" s="345" t="str">
        <f t="shared" ref="BM30" si="31">IF(OR($M$9="",$Q$9="",T9="",$M$24="",$Q$24="",T24=""),"",IF(AND(SUM($M$9,$Q$9,T9)=0,SUM($M$24,$Q$24,T$24)&gt;0),100%,ROUNDDOWN((SUM($M$24,$Q$24,T$24)-SUM($M$9,$Q$9,T9))/SUM($M$9,$Q$9,T9),5)))</f>
        <v/>
      </c>
      <c r="BN30" s="345" t="str">
        <f>IF(OR($M$9="",$R$9="",S9="",$M$24="",$R$24="",S24=""),"",IF(AND(SUM($M$9,$R$9,S9)=0,SUM($M$24,$R$24,S$24)&gt;0),100%,ROUNDDOWN((SUM($M$24,$R$24,S$24)-SUM($M$9,$R$9,S9))/SUM($M$9,$R$9,S9),5)))</f>
        <v/>
      </c>
      <c r="BO30" s="345" t="str">
        <f>IF(OR($M$9="",$R$9="",T9="",$M$24="",$R$24="",T24=""),"",IF(AND(SUM($M$9,$R$9,T9)=0,SUM($M$24,$R$24,T$24)&gt;0),100%,ROUNDDOWN((SUM($M$24,$R$24,T$24)-SUM($M$9,$R$9,T9))/SUM($M$9,$R$9,T9),5)))</f>
        <v/>
      </c>
      <c r="BP30" s="345" t="str">
        <f>IF(OR($M$9="",$S$9="",T9="",$M$24="",$S$24="",T24=""),"",IF(AND(SUM($M$9,$S$9,T9)=0,SUM($M$24,$S$24,T$24)&gt;0),100%,ROUNDDOWN((SUM($M$24,$S$24,T$24)-SUM($M$9,$S$9,T9))/SUM($M$9,$S$9,T9),5)))</f>
        <v/>
      </c>
      <c r="BQ30" s="345" t="str">
        <f>IF(OR($N$9="",$O$9="",Q9="",$N$24="",$O$24="",Q24=""),"",IF(AND(SUM($N$9,$O$9,Q9)=0,SUM($N$24,$O$24,Q$24)&gt;0),100%,ROUNDDOWN((SUM($N$24,$O$24,Q$24)-SUM($N$9,$O$9,Q9))/SUM($N$9,$O$9,Q9),5)))</f>
        <v/>
      </c>
      <c r="BR30" s="345" t="str">
        <f t="shared" ref="BR30:BS30" si="32">IF(OR($N$9="",$O$9="",R9="",$N$24="",$O$24="",R24=""),"",IF(AND(SUM($N$9,$O$9,R9)=0,SUM($N$24,$O$24,R$24)&gt;0),100%,ROUNDDOWN((SUM($N$24,$O$24,R$24)-SUM($N$9,$O$9,R9))/SUM($N$9,$O$9,R9),5)))</f>
        <v/>
      </c>
      <c r="BS30" s="345" t="str">
        <f t="shared" si="32"/>
        <v/>
      </c>
      <c r="BT30" s="345" t="str">
        <f>IF(OR($N$9="",$O$9="",T9="",$N$24="",$O$24="",T24=""),"",IF(AND(SUM($N$9,$O$9,T9)=0,SUM($N$24,$O$24,T$24)&gt;0),100%,ROUNDDOWN((SUM($N$24,$O$24,T$24)-SUM($N$9,$O$9,T9))/SUM($N$9,$O$9,T9),5)))</f>
        <v/>
      </c>
      <c r="BU30" s="345" t="str">
        <f>IF(OR($N$9="",$P$9="",Q9="",$N$24="",$P$24="",Q24=""),"",IF(AND(SUM($N$9,$P$9,Q9)=0,SUM($N$24,$P$24,Q$24)&gt;0),100%,ROUNDDOWN((SUM($N$24,$P$24,Q$24)-SUM($N$9,$P$9,Q9))/SUM($N$9,$P$9,Q9),5)))</f>
        <v/>
      </c>
      <c r="BV30" s="345" t="str">
        <f>IF(OR($N$9="",$P$9="",R9="",$N$24="",$P$24="",R24=""),"",IF(AND(SUM($N$9,$P$9,R9)=0,SUM($N$24,$P$24,R$24)&gt;0),100%,ROUNDDOWN((SUM($N$24,$P$24,R$24)-SUM($N$9,$P$9,R9))/SUM($N$9,$P$9,R9),5)))</f>
        <v/>
      </c>
      <c r="BW30" s="345" t="str">
        <f>IF(OR($N$9="",$P$9="",S9="",$N$24="",$P$24="",S24=""),"",IF(AND(SUM($N$9,$P$9,S9)=0,SUM($N$24,$P$24,S$24)&gt;0),100%,ROUNDDOWN((SUM($N$24,$P$24,S$24)-SUM($N$9,$P$9,S9))/SUM($N$9,$P$9,S9),5)))</f>
        <v/>
      </c>
      <c r="BX30" s="345" t="str">
        <f>IF(OR($N$9="",$P$9="",T9="",$N$24="",$P$24="",T24=""),"",IF(AND(SUM($N$9,$P$9,T9)=0,SUM($N$24,$P$24,T$24)&gt;0),100%,ROUNDDOWN((SUM($N$24,$P$24,T$24)-SUM($N$9,$P$9,T9))/SUM($N$9,$P$9,T9),5)))</f>
        <v/>
      </c>
      <c r="BY30" s="345" t="str">
        <f>IF(OR($N$9="",$Q$9="",R9="",$N$24="",$Q$24="",R24=""),"",IF(AND(SUM($N$9,$Q$9,R9)=0,SUM($N$24,$Q$24,R$24)&gt;0),100%,ROUNDDOWN((SUM($N$24,$Q$24,R$24)-SUM($N$9,$Q$9,R9))/SUM($N$9,$Q$9,R9),5)))</f>
        <v/>
      </c>
      <c r="BZ30" s="345" t="str">
        <f t="shared" ref="BZ30:CA30" si="33">IF(OR($N$9="",$Q$9="",S9="",$N$24="",$Q$24="",S24=""),"",IF(AND(SUM($N$9,$Q$9,S9)=0,SUM($N$24,$Q$24,S$24)&gt;0),100%,ROUNDDOWN((SUM($N$24,$Q$24,S$24)-SUM($N$9,$Q$9,S9))/SUM($N$9,$Q$9,S9),5)))</f>
        <v/>
      </c>
      <c r="CA30" s="345" t="str">
        <f t="shared" si="33"/>
        <v/>
      </c>
      <c r="CB30" s="345" t="str">
        <f>IF(OR($N$9="",$R$9="",S9="",$N$24="",$R$24="",S24=""),"",IF(AND(SUM($N$9,$R$9,S9)=0,SUM($N$24,$R$24,S$24)&gt;0),100%,ROUNDDOWN((SUM($N$24,$R$24,S$24)-SUM($N$9,$R$9,S9))/SUM($N$9,$R$9,S9),5)))</f>
        <v/>
      </c>
      <c r="CC30" s="345" t="str">
        <f>IF(OR($N$9="",$R$9="",T9="",$N$24="",$R$24="",T24=""),"",IF(AND(SUM($N$9,$R$9,T9)=0,SUM($N$24,$R$24,T$24)&gt;0),100%,ROUNDDOWN((SUM($N$24,$R$24,T$24)-SUM($N$9,$R$9,T9))/SUM($N$9,$R$9,T9),5)))</f>
        <v/>
      </c>
      <c r="CD30" s="345" t="str">
        <f>IF(OR($N$9="",$S$9="",T9="",$N$24="",$S$24="",T24=""),"",IF(AND(SUM($N$9,$S$9,T9)=0,SUM($N$24,$S$24,T$24)&gt;0),100%,ROUNDDOWN((SUM($N$24,$S$24,T$24)-SUM($N$9,$S$9,T9))/SUM($N$9,$S$9,T9),5)))</f>
        <v/>
      </c>
      <c r="CE30" s="345" t="str">
        <f>IF(OR($O$9="",$P$9="",R9="",$O$24="",$P$24="",R24=""),"",IF(AND(SUM($O$9,$P$9,R9)=0,SUM($O$24,$P$24,R$24)&gt;0),100%,ROUNDDOWN((SUM($O$24,$P$24,R$24)-SUM($O$9,$P$9,R9))/SUM($O$9,$P$9,R9),5)))</f>
        <v/>
      </c>
      <c r="CF30" s="345" t="str">
        <f t="shared" ref="CF30" si="34">IF(OR($O$9="",$P$9="",S9="",$O$24="",$P$24="",S24=""),"",IF(AND(SUM($O$9,$P$9,S9)=0,SUM($O$24,$P$24,S$24)&gt;0),100%,ROUNDDOWN((SUM($O$24,$P$24,S$24)-SUM($O$9,$P$9,S9))/SUM($O$9,$P$9,S9),5)))</f>
        <v/>
      </c>
      <c r="CG30" s="345" t="str">
        <f>IF(OR($O$9="",$P$9="",T9="",$O$24="",$P$24="",T24=""),"",IF(AND(SUM($O$9,$P$9,T9)=0,SUM($O$24,$P$24,T$24)&gt;0),100%,ROUNDDOWN((SUM($O$24,$P$24,T$24)-SUM($O$9,$P$9,T9))/SUM($O$9,$P$9,T9),5)))</f>
        <v/>
      </c>
      <c r="CH30" s="345" t="str">
        <f>IF(OR($O$9="",$Q$9="",R9="",$O$24="",$Q$24="",R24=""),"",IF(AND(SUM($O$9,$Q$9,R9)=0,SUM($O$24,$Q$24,R$24)&gt;0),100%,ROUNDDOWN((SUM($O$24,$Q$24,R$24)-SUM($O$9,$Q$9,R9))/SUM($O$9,$Q$9,R9),5)))</f>
        <v/>
      </c>
      <c r="CI30" s="345" t="str">
        <f>IF(OR($O$9="",$Q$9="",S9="",$O$24="",$Q$24="",S24=""),"",IF(AND(SUM($O$9,$Q$9,S9)=0,SUM($O$24,$Q$24,S$24)&gt;0),100%,ROUNDDOWN((SUM($O$24,$Q$24,S$24)-SUM($O$9,$Q$9,S9))/SUM($O$9,$Q$9,S9),5)))</f>
        <v/>
      </c>
      <c r="CJ30" s="345" t="str">
        <f t="shared" ref="CJ30" si="35">IF(OR($O$9="",$Q$9="",T9="",$O$24="",$Q$24="",T24=""),"",IF(AND(SUM($O$9,$Q$9,T9)=0,SUM($O$24,$Q$24,T$24)&gt;0),100%,ROUNDDOWN((SUM($O$24,$Q$24,T$24)-SUM($O$9,$Q$9,T9))/SUM($O$9,$Q$9,T9),5)))</f>
        <v/>
      </c>
      <c r="CK30" s="345" t="str">
        <f>IF(OR($O$9="",$R$9="",S9="",$O$24="",$R$24="",S24=""),"",IF(AND(SUM($O$9,$R$9,S9)=0,SUM($O$24,$R$24,S$24)&gt;0),100%,ROUNDDOWN((SUM($O$24,$R$24,S$24)-SUM($O$9,$R$9,S9))/SUM($O$9,$R$9,S9),5)))</f>
        <v/>
      </c>
      <c r="CL30" s="345" t="str">
        <f>IF(OR($O$9="",$R$9="",T9="",$O$24="",$R$24="",T24=""),"",IF(AND(SUM($O$9,$R$9,T9)=0,SUM($O$24,$R$24,T$24)&gt;0),100%,ROUNDDOWN((SUM($O$24,$R$24,T$24)-SUM($O$9,$R$9,T9))/SUM($O$9,$R$9,T9),5)))</f>
        <v/>
      </c>
      <c r="CM30" s="345" t="str">
        <f>IF(OR($O$9="",$S$9="",T9="",$O$24="",$S$24="",T24=""),"",IF(AND(SUM($O$9,$S$9,T9)=0,SUM($O$24,$S$24,T$24)&gt;0),100%,ROUNDDOWN((SUM($O$24,$S$24,T$24)-SUM($O$9,$S$9,T9))/SUM($O$9,$S$9,T9),5)))</f>
        <v/>
      </c>
      <c r="CN30" s="345" t="str">
        <f>IF(OR($P$9="",$Q$9="",S9="",$P$24="",$Q$24="",S24=""),"",IF(AND(SUM($P$9,$Q$9,S9)=0,SUM($P$24,$Q$24,S$24)&gt;0),100%,ROUNDDOWN((SUM($P$24,$Q$24,S$24)-SUM($P$9,$Q$9,S9))/SUM($P$9,$Q$9,S9),5)))</f>
        <v/>
      </c>
      <c r="CO30" s="345" t="str">
        <f>IF(OR($P$9="",$Q$9="",T9="",$P$24="",$Q$24="",T24=""),"",IF(AND(SUM($P$9,$Q$9,T9)=0,SUM($P$24,$Q$24,T$24)&gt;0),100%,ROUNDDOWN((SUM($P$24,$Q$24,T$24)-SUM($P$9,$Q$9,T9))/SUM($P$9,$Q$9,T9),5)))</f>
        <v/>
      </c>
      <c r="CP30" s="345" t="str">
        <f>IF(OR($P$9="",$R$9="",S9="",$P$24="",$R$24="",S24=""),"",IF(AND(SUM($P$9,$R$9,S9)=0,SUM($P$24,$R$24,S$24)&gt;0),100%,ROUNDDOWN((SUM($P$24,$R$24,S$24)-SUM($P$9,$R$9,S9))/SUM($P$9,$R$9,S9),5)))</f>
        <v/>
      </c>
      <c r="CQ30" s="345" t="str">
        <f>IF(OR($P$9="",$R$9="",T9="",$P$24="",$R$24="",T24=""),"",IF(AND(SUM($P$9,$R$9,T9)=0,SUM($P$24,$R$24,T$24)&gt;0),100%,ROUNDDOWN((SUM($P$24,$R$24,T$24)-SUM($P$9,$R$9,T9))/SUM($P$9,$R$9,T9),5)))</f>
        <v/>
      </c>
      <c r="CR30" s="345" t="str">
        <f>IF(OR($P$9="",$S$9="",T9="",$P$24="",$S$24="",T24=""),"",IF(AND(SUM($P$9,$S$9,T9)=0,SUM($P$24,$S$24,T$24)&gt;0),100%,ROUNDDOWN((SUM($P$24,$S$24,T$24)-SUM($P$9,$S$9,T9))/SUM($P$9,$S$9,T9),5)))</f>
        <v/>
      </c>
      <c r="CS30" s="345" t="str">
        <f>IF(OR($Q$9="",$R$9="",T9="",$Q$24="",$R$24="",T24=""),"",IF(AND(SUM($Q$9,$R$9,T9)=0,SUM($Q$24,$R$24,T$24)&gt;0),100%,ROUNDDOWN((SUM($Q$24,$R$24,T$24)-SUM($Q$9,$R$9,T9))/SUM($Q$9,$R$9,T9),5)))</f>
        <v/>
      </c>
      <c r="CT30" s="345" t="str">
        <f>IF(OR($Q$9="",$S$9="",T9="",$Q$24="",$S$24="",T24=""),"",IF(AND(SUM($Q$9,$S$9,T9)=0,SUM($Q$24,$S$24,T$24)&gt;0),100%,ROUNDDOWN((SUM($Q$24,$S$24,T$24)-SUM($Q$9,$S$9,T9))/SUM($Q$9,$S$9,T9),5)))</f>
        <v/>
      </c>
    </row>
    <row r="31" spans="1:98" ht="19.5" customHeight="1">
      <c r="A31" s="8"/>
      <c r="B31" s="16">
        <f>COUNT(L31:T31)</f>
        <v>0</v>
      </c>
      <c r="C31" s="16">
        <f>IF($B31=0,1,"")</f>
        <v>1</v>
      </c>
      <c r="D31" s="16" t="str">
        <f>IF(AND($B31&gt;=1,$B31&lt;=4),$B31,"")</f>
        <v/>
      </c>
      <c r="E31" s="16" t="str">
        <f>IF($B31=5,1,"")</f>
        <v/>
      </c>
      <c r="F31" s="414" t="str">
        <f>IF(D31="","","☜残り"&amp;(5-D31)&amp;"ヵ月分を入力してください。")</f>
        <v/>
      </c>
      <c r="G31" s="414"/>
      <c r="H31" s="18" t="str">
        <f>IF(E31=1,"入力完了です。",IF(C31=1,"☜基準月の事業収入を5ヵ月分入力してください。",IF(D31&gt;=1,F31,"")))</f>
        <v>☜基準月の事業収入を5ヵ月分入力してください。</v>
      </c>
      <c r="I31" s="416"/>
      <c r="J31" s="19" t="s">
        <v>1</v>
      </c>
      <c r="K31" s="61" t="s">
        <v>32</v>
      </c>
      <c r="L31" s="335" t="str">
        <f t="shared" ref="L31:R31" si="36">IF(OR(L14="",M14="",N14="",L24="",M24="",N24=""),"",IF(AND(SUM(L14:N14)=0,SUM(L24:N24)&gt;0),100%,ROUNDDOWN((SUM(L24:N24)-SUM(L14:N14))/SUM(L14:N14),5)))</f>
        <v/>
      </c>
      <c r="M31" s="335" t="str">
        <f t="shared" si="36"/>
        <v/>
      </c>
      <c r="N31" s="335" t="str">
        <f t="shared" si="36"/>
        <v/>
      </c>
      <c r="O31" s="335" t="str">
        <f t="shared" si="36"/>
        <v/>
      </c>
      <c r="P31" s="335" t="str">
        <f t="shared" si="36"/>
        <v/>
      </c>
      <c r="Q31" s="335" t="str">
        <f t="shared" si="36"/>
        <v/>
      </c>
      <c r="R31" s="335" t="str">
        <f t="shared" si="36"/>
        <v/>
      </c>
      <c r="V31" s="335" t="str">
        <f>IF(OR($L$14="",$M$14="",O14="",$L$24="",$M$24="",O24=""),"",IF(AND(SUM($L$14:$M$14,O14)=0,SUM($L$24:$M$24,O24)&gt;0),100%,ROUNDDOWN((SUM($L$24:$M$24,O24)-SUM($L$14:$M$14,O14))/SUM($L$14:$M$14,O14),5)))</f>
        <v/>
      </c>
      <c r="W31" s="335" t="str">
        <f t="shared" ref="W31:Z31" si="37">IF(OR($L$14="",$M$14="",P14="",$L$24="",$M$24="",P24=""),"",IF(AND(SUM($L$14:$M$14,P14)=0,SUM($L$24:$M$24,P24)&gt;0),100%,ROUNDDOWN((SUM($L$24:$M$24,P24)-SUM($L$14:$M$14,P14))/SUM($L$14:$M$14,P14),5)))</f>
        <v/>
      </c>
      <c r="X31" s="335" t="str">
        <f t="shared" si="37"/>
        <v/>
      </c>
      <c r="Y31" s="335" t="str">
        <f t="shared" si="37"/>
        <v/>
      </c>
      <c r="Z31" s="335" t="str">
        <f t="shared" si="37"/>
        <v/>
      </c>
      <c r="AA31" s="335" t="str">
        <f>IF(OR($L$14="",$M$14="",T14="",$L$24="",$M$24="",T24=""),"",IF(AND(SUM($L$14:$M$14,T14)=0,SUM($L$24:$M$24,T24)&gt;0),100%,ROUNDDOWN((SUM($L$24:$M$24,T24)-SUM($L$14:$M$14,T14))/SUM($L$14:$M$14,T14),5)))</f>
        <v/>
      </c>
      <c r="AB31" s="351" t="str">
        <f>IF(OR($L$14="",$N$14="",O14="",$L$24="",$N$24="",O24=""),"",IF(AND(SUM($L$14,$N$14,O14)=0,SUM($L$24,$N$24,O24)&gt;0),100%,ROUNDDOWN((SUM($L$24,$N$24,O24)-SUM($L$14,$N$14,O14))/SUM($L$14,$N$14,O14),5)))</f>
        <v/>
      </c>
      <c r="AC31" s="351" t="str">
        <f>IF(OR($L$14="",$N$14="",P14="",$L$24="",$N$24="",P24=""),"",IF(AND(SUM($L$14,$N$14,P14)=0,SUM($L$24,$N$24,P24)&gt;0),100%,ROUNDDOWN((SUM($L$24,$N$24,P24)-SUM($L$14,$N$14,P14))/SUM($L$14,$N$14,P14),5)))</f>
        <v/>
      </c>
      <c r="AD31" s="351" t="str">
        <f t="shared" ref="AD31:AF31" si="38">IF(OR($L$14="",$N$14="",Q14="",$L$24="",$N$24="",Q24=""),"",IF(AND(SUM($L$14,$N$14,Q14)=0,SUM($L$24,$N$24,Q24)&gt;0),100%,ROUNDDOWN((SUM($L$24,$N$24,Q24)-SUM($L$14,$N$14,Q14))/SUM($L$14,$N$14,Q14),5)))</f>
        <v/>
      </c>
      <c r="AE31" s="351" t="str">
        <f t="shared" si="38"/>
        <v/>
      </c>
      <c r="AF31" s="351" t="str">
        <f t="shared" si="38"/>
        <v/>
      </c>
      <c r="AG31" s="351" t="str">
        <f>IF(OR($L$14="",$N$14="",T14="",$L$24="",$N$24="",T24=""),"",IF(AND(SUM($L$14,$N$14,T14)=0,SUM($L$24,$N$24,T24)&gt;0),100%,ROUNDDOWN((SUM($L$24,$N$24,T24)-SUM($L$14,$N$14,T14))/SUM($L$14,$N$14,T14),5)))</f>
        <v/>
      </c>
      <c r="AH31" s="351" t="str">
        <f>IF(OR($L$14="",$O$14="",P14="",$L$24="",$O$24="",P24=""),"",IF(AND(SUM($L$14,$O$14,P14)=0,SUM($L$24,$O$24,P24)&gt;0),100%,ROUNDDOWN((SUM($L$24,$O$24,P24)-SUM($L$14,$O$14,P14))/SUM($L$14,$O$14,P14),5)))</f>
        <v/>
      </c>
      <c r="AI31" s="351" t="str">
        <f>IF(OR($L$14="",$O$14="",Q14="",$L$24="",$O$24="",Q24=""),"",IF(AND(SUM($L$14,$O$14,Q14)=0,SUM($L$24,$O$24,Q24)&gt;0),100%,ROUNDDOWN((SUM($L$24,$O$24,Q24)-SUM($L$14,$O$14,Q14))/SUM($L$14,$O$14,Q14),5)))</f>
        <v/>
      </c>
      <c r="AJ31" s="351" t="str">
        <f>IF(OR($L$14="",$O$14="",R14="",$L$24="",$O$24="",R24=""),"",IF(AND(SUM($L$14,$O$14,R14)=0,SUM($L$24,$O$24,R24)&gt;0),100%,ROUNDDOWN((SUM($L$24,$O$24,R24)-SUM($L$14,$O$14,R14))/SUM($L$14,$O$14,R14),5)))</f>
        <v/>
      </c>
      <c r="AK31" s="351" t="str">
        <f t="shared" ref="AK31" si="39">IF(OR($L$14="",$O$14="",S14="",$L$24="",$O$24="",S24=""),"",IF(AND(SUM($L$14,$O$14,S14)=0,SUM($L$24,$O$24,S24)&gt;0),100%,ROUNDDOWN((SUM($L$24,$O$24,S24)-SUM($L$14,$O$14,S14))/SUM($L$14,$O$14,S14),5)))</f>
        <v/>
      </c>
      <c r="AL31" s="351" t="str">
        <f>IF(OR($L$14="",$O$14="",T14="",$L$24="",$O$24="",T24=""),"",IF(AND(SUM($L$14,$O$14,T14)=0,SUM($L$24,$O$24,T24)&gt;0),100%,ROUNDDOWN((SUM($L$24,$O$24,T24)-SUM($L$14,$O$14,T14))/SUM($L$14,$O$14,T14),5)))</f>
        <v/>
      </c>
      <c r="AM31" s="351" t="str">
        <f>IF(OR($L$14="",$P$14="",Q14="",$L$24="",$P$24="",Q24=""),"",IF(AND(SUM($L$14,$P$14,Q14)=0,SUM($L$24,$P$24,Q24)&gt;0),100%,ROUNDDOWN((SUM($L$24,$P$24,Q24)-SUM($L$14,$P$14,Q14))/SUM($L$14,$P$14,Q14),5)))</f>
        <v/>
      </c>
      <c r="AN31" s="351" t="str">
        <f>IF(OR($L$14="",$P$14="",R14="",$L$24="",$P$24="",R24=""),"",IF(AND(SUM($L$14,$P$14,R14)=0,SUM($L$24,$P$24,R24)&gt;0),100%,ROUNDDOWN((SUM($L$24,$P$24,R24)-SUM($L$14,$P$14,R14))/SUM($L$14,$P$14,R14),5)))</f>
        <v/>
      </c>
      <c r="AO31" s="351" t="str">
        <f t="shared" ref="AO31:AP31" si="40">IF(OR($L$14="",$P$14="",S14="",$L$24="",$P$24="",S24=""),"",IF(AND(SUM($L$14,$P$14,S14)=0,SUM($L$24,$P$24,S24)&gt;0),100%,ROUNDDOWN((SUM($L$24,$P$24,S24)-SUM($L$14,$P$14,S14))/SUM($L$14,$P$14,S14),5)))</f>
        <v/>
      </c>
      <c r="AP31" s="351" t="str">
        <f t="shared" si="40"/>
        <v/>
      </c>
      <c r="AQ31" s="351" t="str">
        <f>IF(OR($L$14="",$Q$14="",R14="",$L$24="",$Q$24="",R24=""),"",IF(AND(SUM($L$14,$Q$14,R14)=0,SUM($L$24,$Q$24,R24)&gt;0),100%,ROUNDDOWN((SUM($L$24,$Q$24,R24)-SUM($L$14,$Q$14,R14))/SUM($L$14,$Q$14,R14),5)))</f>
        <v/>
      </c>
      <c r="AR31" s="351" t="str">
        <f>IF(OR($L$14="",$Q$14="",S14="",$L$24="",$Q$24="",S24=""),"",IF(AND(SUM($L$14,$Q$14,S14)=0,SUM($L$24,$Q$24,S24)&gt;0),100%,ROUNDDOWN((SUM($L$24,$Q$24,S24)-SUM($L$14,$Q$14,S14))/SUM($L$14,$Q$14,S14),5)))</f>
        <v/>
      </c>
      <c r="AS31" s="351" t="str">
        <f t="shared" ref="AS31" si="41">IF(OR($L$14="",$Q$14="",T14="",$L$24="",$Q$24="",T24=""),"",IF(AND(SUM($L$14,$Q$14,T14)=0,SUM($L$24,$Q$24,T24)&gt;0),100%,ROUNDDOWN((SUM($L$24,$Q$24,T24)-SUM($L$14,$Q$14,T14))/SUM($L$14,$Q$14,T14),5)))</f>
        <v/>
      </c>
      <c r="AT31" s="351" t="str">
        <f>IF(OR($L$14="",$R$14="",S14="",$L$24="",$R$24="",S24=""),"",IF(AND(SUM($L$14,$R$14,S14)=0,SUM($L$24,$R$24,S24)&gt;0),100%,ROUNDDOWN((SUM($L$24,$R$24,S24)-SUM($L$14,$R$14,S14))/SUM($L$14,$R$14,S14),5)))</f>
        <v/>
      </c>
      <c r="AU31" s="351" t="str">
        <f>IF(OR($L$14="",$R$14="",T14="",$L$24="",$R$24="",T24=""),"",IF(AND(SUM($L$14,$R$14,T14)=0,SUM($L$24,$R$24,T24)&gt;0),100%,ROUNDDOWN((SUM($L$24,$R$24,T24)-SUM($L$14,$R$14,T14))/SUM($L$14,$R$14,T14),5)))</f>
        <v/>
      </c>
      <c r="AV31" s="351" t="str">
        <f>IF(OR($L$14="",$S$14="",T14="",$L$24="",$S$24="",T24=""),"",IF(AND(SUM($L$14,$S$14,T14)=0,SUM($L$24,$S$24,T24)&gt;0),100%,ROUNDDOWN((SUM($L$24,$S$24,T24)-SUM($L$14,$S$14,T14))/SUM($L$14,$S$14,T14),5)))</f>
        <v/>
      </c>
      <c r="AW31" s="351" t="str">
        <f>IF(OR($M$14="",$N$14="",P14="",$M$24="",$N$24="",P24=""),"",IF(AND(SUM($M$14,$N$14,P14)=0,SUM($M$24,$N$24,P24)&gt;0),100%,ROUNDDOWN((SUM($M$24,$N$24,P24)-SUM($M$14,$N$14,P14))/SUM($M$14,$N$14,P14),5)))</f>
        <v/>
      </c>
      <c r="AX31" s="351" t="str">
        <f t="shared" ref="AX31:AZ31" si="42">IF(OR($M$14="",$N$14="",Q14="",$M$24="",$N$24="",Q24=""),"",IF(AND(SUM($M$14,$N$14,Q14)=0,SUM($M$24,$N$24,Q24)&gt;0),100%,ROUNDDOWN((SUM($M$24,$N$24,Q24)-SUM($M$14,$N$14,Q14))/SUM($M$14,$N$14,Q14),5)))</f>
        <v/>
      </c>
      <c r="AY31" s="351" t="str">
        <f t="shared" si="42"/>
        <v/>
      </c>
      <c r="AZ31" s="351" t="str">
        <f t="shared" si="42"/>
        <v/>
      </c>
      <c r="BA31" s="351" t="str">
        <f>IF(OR($M$14="",$N$14="",T14="",$M$24="",$N$24="",T24=""),"",IF(AND(SUM($M$14,$N$14,T14)=0,SUM($M$24,$N$24,T24)&gt;0),100%,ROUNDDOWN((SUM($M$24,$N$24,T24)-SUM($M$14,$N$14,T14))/SUM($M$14,$N$14,T14),5)))</f>
        <v/>
      </c>
      <c r="BB31" s="351" t="str">
        <f>IF(OR($M$14="",$O$14="",P14="",$M$24="",$O$24="",P24=""),"",IF(AND(SUM($M$14,$O$14,P14)=0,SUM($M$24,$O$24,P24)&gt;0),100%,ROUNDDOWN((SUM($M$24,$O$24,P24)-SUM($M$14,$O$14,P14))/SUM($M$14,$O$14,P14),5)))</f>
        <v/>
      </c>
      <c r="BC31" s="351" t="str">
        <f>IF(OR($M$14="",$O$14="",Q14="",$M$24="",$O$24="",Q24=""),"",IF(AND(SUM($M$14,$O$14,Q14)=0,SUM($M$24,$O$24,Q24)&gt;0),100%,ROUNDDOWN((SUM($M$24,$O$24,Q24)-SUM($M$14,$O$14,Q14))/SUM($M$14,$O$14,Q14),5)))</f>
        <v/>
      </c>
      <c r="BD31" s="351" t="str">
        <f t="shared" ref="BD31:BE31" si="43">IF(OR($M$14="",$O$14="",R14="",$M$24="",$O$24="",R24=""),"",IF(AND(SUM($M$14,$O$14,R14)=0,SUM($M$24,$O$24,R24)&gt;0),100%,ROUNDDOWN((SUM($M$24,$O$24,R24)-SUM($M$14,$O$14,R14))/SUM($M$14,$O$14,R14),5)))</f>
        <v/>
      </c>
      <c r="BE31" s="351" t="str">
        <f t="shared" si="43"/>
        <v/>
      </c>
      <c r="BF31" s="351" t="str">
        <f>IF(OR($M$14="",$O$14="",T14="",$M$24="",$O$24="",T24=""),"",IF(AND(SUM($M$14,$O$14,T14)=0,SUM($M$24,$O$24,T24)&gt;0),100%,ROUNDDOWN((SUM($M$24,$O$24,T24)-SUM($M$14,$O$14,T14))/SUM($M$14,$O$14,T14),5)))</f>
        <v/>
      </c>
      <c r="BG31" s="351" t="str">
        <f>IF(OR($M$14="",$P$14="",Q14="",$M$24="",$P$24="",Q24=""),"",IF(AND(SUM($M$14,$P$14,Q14)=0,SUM($M$24,$P$24,Q24)&gt;0),100%,ROUNDDOWN((SUM($M$24,$P$24,Q24)-SUM($M$14,$P$14,Q14))/SUM($M$14,$P$14,Q14),5)))</f>
        <v/>
      </c>
      <c r="BH31" s="351" t="str">
        <f>IF(OR($M$14="",$P$14="",R14="",$M$24="",$P$24="",R24=""),"",IF(AND(SUM($M$14,$P$14,R14)=0,SUM($M$24,$P$24,R24)&gt;0),100%,ROUNDDOWN((SUM($M$24,$P$24,R24)-SUM($M$14,$P$14,R14))/SUM($M$14,$P$14,R14),5)))</f>
        <v/>
      </c>
      <c r="BI31" s="351" t="str">
        <f t="shared" ref="BI31" si="44">IF(OR($M$14="",$P$14="",S14="",$M$24="",$P$24="",S24=""),"",IF(AND(SUM($M$14,$P$14,S14)=0,SUM($M$24,$P$24,S24)&gt;0),100%,ROUNDDOWN((SUM($M$24,$P$24,S24)-SUM($M$14,$P$14,S14))/SUM($M$14,$P$14,S14),5)))</f>
        <v/>
      </c>
      <c r="BJ31" s="351" t="str">
        <f>IF(OR($M$14="",$P$14="",T14="",$M$24="",$P$24="",T24=""),"",IF(AND(SUM($M$14,$P$14,T14)=0,SUM($M$24,$P$24,T24)&gt;0),100%,ROUNDDOWN((SUM($M$24,$P$24,T24)-SUM($M$14,$P$14,T14))/SUM($M$14,$P$14,T14),5)))</f>
        <v/>
      </c>
      <c r="BK31" s="351" t="str">
        <f>IF(OR($M$14="",$Q$14="",R14="",$M$24="",$Q$24="",R24=""),"",IF(AND(SUM($M$14,$Q$14,R14)=0,SUM($M$24,$Q$24,R24)&gt;0),100%,ROUNDDOWN((SUM($M$24,$Q$24,R24)-SUM($M$14,$Q$14,R14))/SUM($M$14,$Q$14,R14),5)))</f>
        <v/>
      </c>
      <c r="BL31" s="351" t="str">
        <f>IF(OR($M$14="",$Q$14="",S14="",$M$24="",$Q$24="",S24=""),"",IF(AND(SUM($M$14,$Q$14,S14)=0,SUM($M$24,$Q$24,S24)&gt;0),100%,ROUNDDOWN((SUM($M$24,$Q$24,S24)-SUM($M$14,$Q$14,S14))/SUM($M$14,$Q$14,S14),5)))</f>
        <v/>
      </c>
      <c r="BM31" s="351" t="str">
        <f>IF(OR($M$14="",$Q$14="",T14="",$M$24="",$Q$24="",T24=""),"",IF(AND(SUM($M$14,$Q$14,T14)=0,SUM($M$24,$Q$24,T24)&gt;0),100%,ROUNDDOWN((SUM($M$24,$Q$24,T24)-SUM($M$14,$Q$14,T14))/SUM($M$14,$Q$14,T14),5)))</f>
        <v/>
      </c>
      <c r="BN31" s="352" t="str">
        <f>IF(OR($M$14="",$R$14="",S14="",$M$24="",$R$24="",S24=""),"",IF(AND(SUM($M$14,$R$14,S14)=0,SUM($M$24,$R$24,S24)&gt;0),100%,ROUNDDOWN((SUM($M$24,$R$24,S24)-SUM($M$14,$R$14,S14))/SUM($M$14,$R$14,S14),5)))</f>
        <v/>
      </c>
      <c r="BO31" s="352" t="str">
        <f>IF(OR($M$14="",$R$14="",T14="",$M$24="",$R$24="",T24=""),"",IF(AND(SUM($M$14,$R$14,T14)=0,SUM($M$24,$R$24,T24)&gt;0),100%,ROUNDDOWN((SUM($M$24,$R$24,T24)-SUM($M$14,$R$14,T14))/SUM($M$14,$R$14,T14),5)))</f>
        <v/>
      </c>
      <c r="BP31" s="351" t="str">
        <f>IF(OR($M$14="",$S$14="",T14="",$M$24="",$S$24="",T24=""),"",IF(AND(SUM($M$14,$S$14,T14)=0,SUM($M$24,$S$24,T24)&gt;0),100%,ROUNDDOWN((SUM($M$24,$S$24,T24)-SUM($M$14,$S$14,T14))/SUM($M$14,$S$14,T14),5)))</f>
        <v/>
      </c>
      <c r="BQ31" s="351" t="str">
        <f>IF(OR($N$14="",$O$14="",Q14="",$N$24="",$O$24="",Q24=""),"",IF(AND(SUM($N$14,$O$14,Q14)=0,SUM($N$24,$O$24,Q24)&gt;0),100%,ROUNDDOWN((SUM($N$24,$O$24,Q24)-SUM($N$14,$O$14,Q14))/SUM($N$14,$O$14,Q14),5)))</f>
        <v/>
      </c>
      <c r="BR31" s="351" t="str">
        <f t="shared" ref="BR31:BS31" si="45">IF(OR($N$14="",$O$14="",R14="",$N$24="",$O$24="",R24=""),"",IF(AND(SUM($N$14,$O$14,R14)=0,SUM($N$24,$O$24,R24)&gt;0),100%,ROUNDDOWN((SUM($N$24,$O$24,R24)-SUM($N$14,$O$14,R14))/SUM($N$14,$O$14,R14),5)))</f>
        <v/>
      </c>
      <c r="BS31" s="351" t="str">
        <f t="shared" si="45"/>
        <v/>
      </c>
      <c r="BT31" s="351" t="str">
        <f>IF(OR($N$14="",$O$14="",T14="",$N$24="",$O$24="",T24=""),"",IF(AND(SUM($N$14,$O$14,T14)=0,SUM($N$24,$O$24,T24)&gt;0),100%,ROUNDDOWN((SUM($N$24,$O$24,T24)-SUM($N$14,$O$14,T14))/SUM($N$14,$O$14,T14),5)))</f>
        <v/>
      </c>
      <c r="BU31" s="351" t="str">
        <f>IF(OR($N$14="",$P$14="",Q14="",$N$24="",$P$24="",Q24=""),"",IF(AND(SUM($N$14,$P$14,Q14)=0,SUM($N$24,$P$24,Q24)&gt;0),100%,ROUNDDOWN((SUM($N$24,$P$24,Q24)-SUM($N$14,$P$14,Q14))/SUM($N$14,$P$14,Q14),5)))</f>
        <v/>
      </c>
      <c r="BV31" s="351" t="str">
        <f>IF(OR($N$14="",$P$14="",R14="",$N$24="",$P$24="",R24=""),"",IF(AND(SUM($N$14,$P$14,R14)=0,SUM($N$24,$P$24,R24)&gt;0),100%,ROUNDDOWN((SUM($N$24,$P$24,R24)-SUM($N$14,$P$14,R14))/SUM($N$14,$P$14,R14),5)))</f>
        <v/>
      </c>
      <c r="BW31" s="351" t="str">
        <f t="shared" ref="BW31" si="46">IF(OR($N$14="",$P$14="",S14="",$N$24="",$P$24="",S24=""),"",IF(AND(SUM($N$14,$P$14,S14)=0,SUM($N$24,$P$24,S24)&gt;0),100%,ROUNDDOWN((SUM($N$24,$P$24,S24)-SUM($N$14,$P$14,S14))/SUM($N$14,$P$14,S14),5)))</f>
        <v/>
      </c>
      <c r="BX31" s="351" t="str">
        <f>IF(OR($N$14="",$P$14="",T14="",$N$24="",$P$24="",T24=""),"",IF(AND(SUM($N$14,$P$14,T14)=0,SUM($N$24,$P$24,T24)&gt;0),100%,ROUNDDOWN((SUM($N$24,$P$24,T24)-SUM($N$14,$P$14,T14))/SUM($N$14,$P$14,T14),5)))</f>
        <v/>
      </c>
      <c r="BY31" s="351" t="str">
        <f>IF(OR($N$14="",$Q$14="",R14="",$N$24="",$Q$24="",R24=""),"",IF(AND(SUM($N$14,$Q$14,R14)=0,SUM($N$24,$Q$24,R24)&gt;0),100%,ROUNDDOWN((SUM($N$24,$Q$24,R24)-SUM($N$14,$Q$14,R14))/SUM($N$14,$Q$14,R14),5)))</f>
        <v/>
      </c>
      <c r="BZ31" s="351" t="str">
        <f>IF(OR($N$14="",$Q$14="",S14="",$N$24="",$Q$24="",S24=""),"",IF(AND(SUM($N$14,$Q$14,S14)=0,SUM($N$24,$Q$24,S24)&gt;0),100%,ROUNDDOWN((SUM($N$24,$Q$24,S24)-SUM($N$14,$Q$14,S14))/SUM($N$14,$Q$14,S14),5)))</f>
        <v/>
      </c>
      <c r="CA31" s="351" t="str">
        <f t="shared" ref="CA31" si="47">IF(OR($N$14="",$Q$14="",T14="",$N$24="",$Q$24="",T24=""),"",IF(AND(SUM($N$14,$Q$14,T14)=0,SUM($N$24,$Q$24,T24)&gt;0),100%,ROUNDDOWN((SUM($N$24,$Q$24,T24)-SUM($N$14,$Q$14,T14))/SUM($N$14,$Q$14,T14),5)))</f>
        <v/>
      </c>
      <c r="CB31" s="351" t="str">
        <f>IF(OR($N$14="",$R$14="",S14="",$N$24="",$R$24="",S24=""),"",IF(AND(SUM($N$14,$R$14,S14)=0,SUM($N$24,$R$24,S24)&gt;0),100%,ROUNDDOWN((SUM($N$24,$R$24,S24)-SUM($N$14,$R$14,S14))/SUM($N$14,$R$14,S14),5)))</f>
        <v/>
      </c>
      <c r="CC31" s="351" t="str">
        <f>IF(OR($N$14="",$R$14="",T14="",$N$24="",$R$24="",T24=""),"",IF(AND(SUM($N$14,$R$14,T14)=0,SUM($N$24,$R$24,T24)&gt;0),100%,ROUNDDOWN((SUM($N$24,$R$24,T24)-SUM($N$14,$R$14,T14))/SUM($N$14,$R$14,T14),5)))</f>
        <v/>
      </c>
      <c r="CD31" s="351" t="str">
        <f>IF(OR($N$14="",$S$14="",T14="",$N$24="",$S$24="",T24=""),"",IF(AND(SUM($N$14,$S$14,T14)=0,SUM($N$24,$S$24,T24)&gt;0),100%,ROUNDDOWN((SUM($N$24,$S$24,T24)-SUM($N$14,$S$14,T14))/SUM($N$14,$S$14,T14),5)))</f>
        <v/>
      </c>
      <c r="CE31" s="351" t="str">
        <f>IF(OR($O$14="",$P$14="",R14="",$O$24="",$P$24="",R24=""),"",IF(AND(SUM($O$14,$P$14,R14)=0,SUM($O$24,$P$24,R24)&gt;0),100%,ROUNDDOWN((SUM($O$24,$P$24,R24)-SUM($O$14,$P$14,R14))/SUM($O$14,$P$14,R14),5)))</f>
        <v/>
      </c>
      <c r="CF31" s="351" t="str">
        <f t="shared" ref="CF31" si="48">IF(OR($O$14="",$P$14="",S14="",$O$24="",$P$24="",S24=""),"",IF(AND(SUM($O$14,$P$14,S14)=0,SUM($O$24,$P$24,S24)&gt;0),100%,ROUNDDOWN((SUM($O$24,$P$24,S24)-SUM($O$14,$P$14,S14))/SUM($O$14,$P$14,S14),5)))</f>
        <v/>
      </c>
      <c r="CG31" s="351" t="str">
        <f>IF(OR($O$14="",$P$14="",T14="",$O$24="",$P$24="",T24=""),"",IF(AND(SUM($O$14,$P$14,T14)=0,SUM($O$24,$P$24,T24)&gt;0),100%,ROUNDDOWN((SUM($O$24,$P$24,T24)-SUM($O$14,$P$14,T14))/SUM($O$14,$P$14,T14),5)))</f>
        <v/>
      </c>
      <c r="CH31" s="351" t="str">
        <f>IF(OR($O$14="",$Q$14="",R14="",$O$24="",$Q$24="",R24=""),"",IF(AND(SUM($O$14,$Q$14,R14)=0,SUM($O$24,$Q$24,R24)&gt;0),100%,ROUNDDOWN((SUM($O$24,$Q$24,R24)-SUM($O$14,$Q$14,R14))/SUM($O$14,$Q$14,R14),5)))</f>
        <v/>
      </c>
      <c r="CI31" s="351" t="str">
        <f>IF(OR($O$14="",$Q$14="",S14="",$O$24="",$Q$24="",S24=""),"",IF(AND(SUM($O$14,$Q$14,S14)=0,SUM($O$24,$Q$24,S24)&gt;0),100%,ROUNDDOWN((SUM($O$24,$Q$24,S24)-SUM($O$14,$Q$14,S14))/SUM($O$14,$Q$14,S14),5)))</f>
        <v/>
      </c>
      <c r="CJ31" s="351" t="str">
        <f>IF(OR($O$14="",$Q$14="",T14="",$O$24="",$Q$24="",T24=""),"",IF(AND(SUM($O$14,$Q$14,T14)=0,SUM($O$24,$Q$24,T24)&gt;0),100%,ROUNDDOWN((SUM($O$24,$Q$24,T24)-SUM($O$14,$Q$14,T14))/SUM($O$14,$Q$14,T14),5)))</f>
        <v/>
      </c>
      <c r="CK31" s="351" t="str">
        <f>IF(OR($O$14="",$R$14="",S14="",$O$24="",$R$24="",S24=""),"",IF(AND(SUM($O$14,$R$14,S14)=0,SUM($O$24,$R$24,S24)&gt;0),100%,ROUNDDOWN((SUM($O$24,$R$24,S24)-SUM($O$14,$R$14,S14))/SUM($O$14,$R$14,S14),5)))</f>
        <v/>
      </c>
      <c r="CL31" s="351" t="str">
        <f>IF(OR($O$14="",$R$14="",T14="",$O$24="",$R$24="",T24=""),"",IF(AND(SUM($O$14,$R$14,T14)=0,SUM($O$24,$R$24,T24)&gt;0),100%,ROUNDDOWN((SUM($O$24,$R$24,T24)-SUM($O$14,$R$14,T14))/SUM($O$14,$R$14,T14),5)))</f>
        <v/>
      </c>
      <c r="CM31" s="351" t="str">
        <f>IF(OR($O$14="",$S$14="",T14="",$O$24="",$S$24="",T24=""),"",IF(AND(SUM($O$14,$S$14,T14)=0,SUM($O$24,$S$24,T24)&gt;0),100%,ROUNDDOWN((SUM($O$24,$S$24,T24)-SUM($O$14,$S$14,T14))/SUM($O$14,$S$14,T14),5)))</f>
        <v/>
      </c>
      <c r="CN31" s="351" t="str">
        <f>IF(OR($P$14="",$Q$14="",S14="",$P$24="",$Q$24="",S24=""),"",IF(AND(SUM($P$14,$Q$14,S14)=0,SUM($P$24,$Q$24,S24)&gt;0),100%,ROUNDDOWN((SUM($P$24,$Q$24,S24)-SUM($P$14,$Q$14,S14))/SUM($P$14,$Q$14,S14),5)))</f>
        <v/>
      </c>
      <c r="CO31" s="351" t="str">
        <f>IF(OR($P$14="",$Q$14="",T14="",$P$24="",$Q$24="",T24=""),"",IF(AND(SUM($P$14,$Q$14,T14)=0,SUM($P$24,$Q$24,T24)&gt;0),100%,ROUNDDOWN((SUM($P$24,$Q$24,T24)-SUM($P$14,$Q$14,T14))/SUM($P$14,$Q$14,T14),5)))</f>
        <v/>
      </c>
      <c r="CP31" s="351" t="str">
        <f>IF(OR($P$14="",$R$14="",S14="",$P$24="",$R$24="",S24=""),"",IF(AND(SUM($P$14,$R$14,S14)=0,SUM($P$24,$R$24,S24)&gt;0),100%,ROUNDDOWN((SUM($P$24,$R$24,S24)-SUM($P$14,$R$14,S14))/SUM($P$14,$R$14,S14),5)))</f>
        <v/>
      </c>
      <c r="CQ31" s="351" t="str">
        <f>IF(OR($P$14="",$R$14="",T14="",$P$24="",$R$24="",T24=""),"",IF(AND(SUM($P$14,$R$14,T14)=0,SUM($P$24,$R$24,T24)&gt;0),100%,ROUNDDOWN((SUM($P$24,$R$24,T24)-SUM($P$14,$R$14,T14))/SUM($P$14,$R$14,T14),5)))</f>
        <v/>
      </c>
      <c r="CR31" s="351" t="str">
        <f>IF(OR($P$14="",$S$14="",T14="",$P$24="",$S$24="",T24=""),"",IF(AND(SUM($P$14,$S$14,T14)=0,SUM($P$24,$S$24,T24)&gt;0),100%,ROUNDDOWN((SUM($P$24,$S$24,T24)-SUM($P$14,$S$14,T14))/SUM($P$14,$S$14,T14),5)))</f>
        <v/>
      </c>
      <c r="CS31" s="351" t="str">
        <f>IF(OR($Q$14="",$R$14="",T14="",$Q$24="",$R$24="",T24=""),"",IF(AND(SUM($Q$14,$R$14,T14)=0,SUM($Q$24,$R$24,T24)&gt;0),100%,ROUNDDOWN((SUM($Q$24,$R$24,T24)-SUM($Q$14,$R$14,T14))/SUM($Q$14,$R$14,T14),5)))</f>
        <v/>
      </c>
      <c r="CT31" s="351" t="str">
        <f>IF(OR($Q$14="",$S$14="",T14="",$Q$24="",$S$24="",T24=""),"",IF(AND(SUM($Q$14,$S$14,T14)=0,SUM($Q$24,$S$24,T24)&gt;0),100%,ROUNDDOWN((SUM($Q$24,$S$24,T24)-SUM($Q$14,$S$14,T14))/SUM($Q$14,$S$14,T14),5)))</f>
        <v/>
      </c>
    </row>
    <row r="32" spans="1:98" ht="19.5" customHeight="1">
      <c r="A32" s="8"/>
      <c r="B32" s="16">
        <f>COUNT(L32:T32)</f>
        <v>0</v>
      </c>
      <c r="C32" s="16">
        <f>IF($B32=0,1,"")</f>
        <v>1</v>
      </c>
      <c r="D32" s="16" t="str">
        <f>IF(AND($B32&gt;=1,$B32&lt;=4),$B32,"")</f>
        <v/>
      </c>
      <c r="E32" s="16" t="str">
        <f>IF($B32=5,1,"")</f>
        <v/>
      </c>
      <c r="F32" s="414" t="str">
        <f t="shared" ref="F32" si="49">IF(D32="","","☜残り"&amp;(5-D32)&amp;"ヵ月分を入力してください。")</f>
        <v/>
      </c>
      <c r="G32" s="414"/>
      <c r="H32" s="18" t="str">
        <f>IF(E32=1,"入力完了です。",IF(C32=1,"☜基準月の事業収入を5ヵ月分入力してください。",IF(D32&gt;=1,F32,"")))</f>
        <v>☜基準月の事業収入を5ヵ月分入力してください。</v>
      </c>
      <c r="I32" s="417"/>
      <c r="J32" s="19" t="s">
        <v>2</v>
      </c>
      <c r="K32" s="61" t="s">
        <v>32</v>
      </c>
      <c r="L32" s="335" t="str">
        <f t="shared" ref="L32:R32" si="50">IF(OR(L19="",M19="",N19="",L24="",M24="",N24=""),"",IF(AND(SUM(L19:N19)=0,SUM(L24:N24)&gt;0),100%,ROUNDDOWN((SUM(L24:N24)-SUM(L19:N19))/SUM(L19:N19),5)))</f>
        <v/>
      </c>
      <c r="M32" s="335" t="str">
        <f t="shared" si="50"/>
        <v/>
      </c>
      <c r="N32" s="335" t="str">
        <f t="shared" si="50"/>
        <v/>
      </c>
      <c r="O32" s="335" t="str">
        <f t="shared" si="50"/>
        <v/>
      </c>
      <c r="P32" s="335" t="str">
        <f t="shared" si="50"/>
        <v/>
      </c>
      <c r="Q32" s="335" t="str">
        <f t="shared" si="50"/>
        <v/>
      </c>
      <c r="R32" s="335" t="str">
        <f t="shared" si="50"/>
        <v/>
      </c>
      <c r="V32" s="335" t="str">
        <f>IF(OR($L$19="",$M$19="",O19="",$L$24="",$M$24="",O24=""),"",IF(AND(SUM($L$19,$M$19,O19)=0,SUM($L$24:$M$24,O24)&gt;0),100%,ROUNDDOWN((SUM($L$24:$M$24,O24)-SUM($L$19:$M$19,O19))/SUM($L$19:$M$19,O19),5)))</f>
        <v/>
      </c>
      <c r="W32" s="335" t="str">
        <f t="shared" ref="W32:Z32" si="51">IF(OR($L$19="",$M$19="",P19="",$L$24="",$M$24="",P24=""),"",IF(AND(SUM($L$19,$M$19,P19)=0,SUM($L$24:$M$24,P24)&gt;0),100%,ROUNDDOWN((SUM($L$24:$M$24,P24)-SUM($L$19:$M$19,P19))/SUM($L$19:$M$19,P19),5)))</f>
        <v/>
      </c>
      <c r="X32" s="335" t="str">
        <f t="shared" si="51"/>
        <v/>
      </c>
      <c r="Y32" s="335" t="str">
        <f t="shared" si="51"/>
        <v/>
      </c>
      <c r="Z32" s="335" t="str">
        <f t="shared" si="51"/>
        <v/>
      </c>
      <c r="AA32" s="335" t="str">
        <f>IF(OR($L$19="",$M$19="",T19="",$L$24="",$M$24="",T24=""),"",IF(AND(SUM($L$19,$M$19,T19)=0,SUM($L$24:$M$24,T24)&gt;0),100%,ROUNDDOWN((SUM($L$24:$M$24,T24)-SUM($L$19:$M$19,T19))/SUM($L$19:$M$19,T19),5)))</f>
        <v/>
      </c>
      <c r="AB32" s="351" t="str">
        <f>IF(OR($L$19="",$N$19="",O19="",$L$24="",$N$24="",O24=""),"",IF(AND(SUM($L$19,$N$19,O19)=0,SUM($L$24,$N$24,O24)&gt;0),100%,ROUNDDOWN((SUM($L$24,$N$24,O24)-SUM($L$19,$N$19,O19))/SUM($L$19,$N$19,O19),5)))</f>
        <v/>
      </c>
      <c r="AC32" s="351" t="str">
        <f>IF(OR($L$19="",$N$19="",P19="",$L$24="",$N$24="",P24=""),"",IF(AND(SUM($L$19,$N$19,P19)=0,SUM($L$24,$N$24,P24)&gt;0),100%,ROUNDDOWN((SUM($L$24,$N$24,P24)-SUM($L$19,$N$19,P19))/SUM($L$19,$N$19,P19),5)))</f>
        <v/>
      </c>
      <c r="AD32" s="351" t="str">
        <f t="shared" ref="AD32:AF32" si="52">IF(OR($L$19="",$N$19="",Q19="",$L$24="",$N$24="",Q24=""),"",IF(AND(SUM($L$19,$N$19,Q19)=0,SUM($L$24,$N$24,Q24)&gt;0),100%,ROUNDDOWN((SUM($L$24,$N$24,Q24)-SUM($L$19,$N$19,Q19))/SUM($L$19,$N$19,Q19),5)))</f>
        <v/>
      </c>
      <c r="AE32" s="351" t="str">
        <f t="shared" si="52"/>
        <v/>
      </c>
      <c r="AF32" s="351" t="str">
        <f t="shared" si="52"/>
        <v/>
      </c>
      <c r="AG32" s="351" t="str">
        <f>IF(OR($L$19="",$N$19="",T19="",$L$24="",$N$24="",T24=""),"",IF(AND(SUM($L$19,$N$19,T19)=0,SUM($L$24,$N$24,T24)&gt;0),100%,ROUNDDOWN((SUM($L$24,$N$24,T24)-SUM($L$19,$N$19,T19))/SUM($L$19,$N$19,T19),5)))</f>
        <v/>
      </c>
      <c r="AH32" s="351" t="str">
        <f>IF(OR($L$19="",$O$19="",P19="",$L$24="",$O$24="",P24=""),"",IF(AND(SUM($L$19,$O$19,P19)=0,SUM($L$24,$O$24,P24)&gt;0),100%,ROUNDDOWN((SUM($L$24,$O$24,P24)-SUM($L$19,$O$19,P19))/SUM($L$19,$O$19,P19),5)))</f>
        <v/>
      </c>
      <c r="AI32" s="351" t="str">
        <f>IF(OR($L$19="",$O$19="",Q19="",$L$24="",$O$24="",Q24=""),"",IF(AND(SUM($L$19,$O$19,Q19)=0,SUM($L$24,$O$24,Q24)&gt;0),100%,ROUNDDOWN((SUM($L$24,$O$24,Q24)-SUM($L$19,$O$19,Q19))/SUM($L$19,$O$19,Q19),5)))</f>
        <v/>
      </c>
      <c r="AJ32" s="351" t="str">
        <f t="shared" ref="AJ32:AK32" si="53">IF(OR($L$19="",$O$19="",R19="",$L$24="",$O$24="",R24=""),"",IF(AND(SUM($L$19,$O$19,R19)=0,SUM($L$24,$O$24,R24)&gt;0),100%,ROUNDDOWN((SUM($L$24,$O$24,R24)-SUM($L$19,$O$19,R19))/SUM($L$19,$O$19,R19),5)))</f>
        <v/>
      </c>
      <c r="AK32" s="351" t="str">
        <f t="shared" si="53"/>
        <v/>
      </c>
      <c r="AL32" s="351" t="str">
        <f>IF(OR($L$19="",$O$19="",T19="",$L$24="",$O$24="",T24=""),"",IF(AND(SUM($L$19,$O$19,T19)=0,SUM($L$24,$O$24,T24)&gt;0),100%,ROUNDDOWN((SUM($L$24,$O$24,T24)-SUM($L$19,$O$19,T19))/SUM($L$19,$O$19,T19),5)))</f>
        <v/>
      </c>
      <c r="AM32" s="351" t="str">
        <f>IF(OR($L$19="",$P$19="",Q19="",$L$24="",$P$24="",Q24=""),"",IF(AND(SUM($L$19,$P$19,Q19)=0,SUM($L$24,$P$24,Q24)&gt;0),100%,ROUNDDOWN((SUM($L$24,$P$24,Q24)-SUM($L$19,$P$19,Q19))/SUM($L$19,$P$19,Q19),5)))</f>
        <v/>
      </c>
      <c r="AN32" s="351" t="str">
        <f>IF(OR($L$19="",$P$19="",R19="",$L$24="",$P$24="",R24=""),"",IF(AND(SUM($L$19,$P$19,R19)=0,SUM($L$24,$P$24,R24)&gt;0),100%,ROUNDDOWN((SUM($L$24,$P$24,R24)-SUM($L$19,$P$19,R19))/SUM($L$19,$P$19,R19),5)))</f>
        <v/>
      </c>
      <c r="AO32" s="351" t="str">
        <f t="shared" ref="AO32:AP32" si="54">IF(OR($L$19="",$P$19="",S19="",$L$24="",$P$24="",S24=""),"",IF(AND(SUM($L$19,$P$19,S19)=0,SUM($L$24,$P$24,S24)&gt;0),100%,ROUNDDOWN((SUM($L$24,$P$24,S24)-SUM($L$19,$P$19,S19))/SUM($L$19,$P$19,S19),5)))</f>
        <v/>
      </c>
      <c r="AP32" s="351" t="str">
        <f t="shared" si="54"/>
        <v/>
      </c>
      <c r="AQ32" s="351" t="str">
        <f>IF(OR($L$19="",$Q$19="",R19="",$L$24="",$Q$24="",R24=""),"",IF(AND(SUM($L$19,$Q$19,R19)=0,SUM($L$24,$Q$24,R24)&gt;0),100%,ROUNDDOWN((SUM($L$24,$Q$24,R24)-SUM($L$19,$Q$19,R19))/SUM($L$19,$Q$19,R19),5)))</f>
        <v/>
      </c>
      <c r="AR32" s="351" t="str">
        <f>IF(OR($L$19="",$Q$19="",S19="",$L$24="",$Q$24="",S24=""),"",IF(AND(SUM($L$19,$Q$19,S19)=0,SUM($L$24,$Q$24,S24)&gt;0),100%,ROUNDDOWN((SUM($L$24,$Q$24,S24)-SUM($L$19,$Q$19,S19))/SUM($L$19,$Q$19,S19),5)))</f>
        <v/>
      </c>
      <c r="AS32" s="351" t="str">
        <f t="shared" ref="AS32" si="55">IF(OR($L$19="",$Q$19="",T19="",$L$24="",$Q$24="",T24=""),"",IF(AND(SUM($L$19,$Q$19,T19)=0,SUM($L$24,$Q$24,T24)&gt;0),100%,ROUNDDOWN((SUM($L$24,$Q$24,T24)-SUM($L$19,$Q$19,T19))/SUM($L$19,$Q$19,T19),5)))</f>
        <v/>
      </c>
      <c r="AT32" s="351" t="str">
        <f>IF(OR($L$19="",$R$19="",S19="",$L$24="",$R$24="",S24=""),"",IF(AND(SUM($L$19,$R$19,S19)=0,SUM($L$24,$R$24,S24)&gt;0),100%,ROUNDDOWN((SUM($L$24,$R$24,S24)-SUM($L$19,$R$19,S19))/SUM($L$19,$R$19,S19),5)))</f>
        <v/>
      </c>
      <c r="AU32" s="351" t="str">
        <f>IF(OR($L$19="",$R$19="",T19="",$L$24="",$R$24="",T24=""),"",IF(AND(SUM($L$19,$R$19,T19)=0,SUM($L$24,$R$24,T24)&gt;0),100%,ROUNDDOWN((SUM($L$24,$R$24,T24)-SUM($L$19,$R$19,T19))/SUM($L$19,$R$19,T19),5)))</f>
        <v/>
      </c>
      <c r="AV32" s="351" t="str">
        <f>IF(OR($L$19="",$S$19="",T19="",$L$24="",$S$24="",T24=""),"",IF(AND(SUM($L$19,$S$19,T19)=0,SUM($L$24,$S$24,T24)&gt;0),100%,ROUNDDOWN((SUM($L$24,$S$24,T24)-SUM($L$19,$S$19,T19))/SUM($L$19,$S$19,T19),5)))</f>
        <v/>
      </c>
      <c r="AW32" s="351" t="str">
        <f>IF(OR($M$19="",$N$19="",P19="",$M$24="",$N$24="",P24=""),"",IF(AND(SUM($M$19,$N$19,P19)=0,SUM($M$24,$N$24,P24)&gt;0),100%,ROUNDDOWN((SUM($M$24,$N$24,P24)-SUM($M$19,$N$19,P19))/SUM($M$19,$N$19,P19),5)))</f>
        <v/>
      </c>
      <c r="AX32" s="351" t="str">
        <f t="shared" ref="AX32:AZ32" si="56">IF(OR($M$19="",$N$19="",Q19="",$M$24="",$N$24="",Q24=""),"",IF(AND(SUM($M$19,$N$19,Q19)=0,SUM($M$24,$N$24,Q24)&gt;0),100%,ROUNDDOWN((SUM($M$24,$N$24,Q24)-SUM($M$19,$N$19,Q19))/SUM($M$19,$N$19,Q19),5)))</f>
        <v/>
      </c>
      <c r="AY32" s="351" t="str">
        <f t="shared" si="56"/>
        <v/>
      </c>
      <c r="AZ32" s="351" t="str">
        <f t="shared" si="56"/>
        <v/>
      </c>
      <c r="BA32" s="351" t="str">
        <f>IF(OR($M$19="",$N$19="",T19="",$M$24="",$N$24="",T24=""),"",IF(AND(SUM($M$19,$N$19,T19)=0,SUM($M$24,$N$24,T24)&gt;0),100%,ROUNDDOWN((SUM($M$24,$N$24,T24)-SUM($M$19,$N$19,T19))/SUM($M$19,$N$19,T19),5)))</f>
        <v/>
      </c>
      <c r="BB32" s="351" t="str">
        <f>IF(OR($M$19="",$O$19="",P19="",$M$24="",$O$24="",P24=""),"",IF(AND(SUM($M$19,$O$19,P19)=0,SUM($M$24,$O$24,P24)&gt;0),100%,ROUNDDOWN((SUM($M$24,$O$24,P24)-SUM($M$19,$O$19,P19))/SUM($M$19,$O$19,P19),5)))</f>
        <v/>
      </c>
      <c r="BC32" s="351" t="str">
        <f>IF(OR($M$19="",$O$19="",Q19="",$M$24="",$O$24="",Q24=""),"",IF(AND(SUM($M$19,$O$19,Q19)=0,SUM($M$24,$O$24,Q24)&gt;0),100%,ROUNDDOWN((SUM($M$24,$O$24,Q24)-SUM($M$19,$O$19,Q19))/SUM($M$19,$O$19,Q19),5)))</f>
        <v/>
      </c>
      <c r="BD32" s="351" t="str">
        <f t="shared" ref="BD32:BE32" si="57">IF(OR($M$19="",$O$19="",R19="",$M$24="",$O$24="",R24=""),"",IF(AND(SUM($M$19,$O$19,R19)=0,SUM($M$24,$O$24,R24)&gt;0),100%,ROUNDDOWN((SUM($M$24,$O$24,R24)-SUM($M$19,$O$19,R19))/SUM($M$19,$O$19,R19),5)))</f>
        <v/>
      </c>
      <c r="BE32" s="351" t="str">
        <f t="shared" si="57"/>
        <v/>
      </c>
      <c r="BF32" s="351" t="str">
        <f>IF(OR($M$19="",$O$19="",T19="",$M$24="",$O$24="",T24=""),"",IF(AND(SUM($M$19,$O$19,T19)=0,SUM($M$24,$O$24,T24)&gt;0),100%,ROUNDDOWN((SUM($M$24,$O$24,T24)-SUM($M$19,$O$19,T19))/SUM($M$19,$O$19,T19),5)))</f>
        <v/>
      </c>
      <c r="BG32" s="351" t="str">
        <f>IF(OR($M$19="",$P$19="",Q19="",$M$24="",$P$24="",Q24=""),"",IF(AND(SUM($M$19,$P$19,Q19)=0,SUM($M$24,$P$24,Q24)&gt;0),100%,ROUNDDOWN((SUM($M$24,$P$24,Q24)-SUM($M$19,$P$19,Q19))/SUM($M$19,$P$19,Q19),5)))</f>
        <v/>
      </c>
      <c r="BH32" s="351" t="str">
        <f>IF(OR($M$19="",$P$19="",R19="",$M$24="",$P$24="",R24=""),"",IF(AND(SUM($M$19,$P$19,R19)=0,SUM($M$24,$P$24,R24)&gt;0),100%,ROUNDDOWN((SUM($M$24,$P$24,R24)-SUM($M$19,$P$19,R19))/SUM($M$19,$P$19,R19),5)))</f>
        <v/>
      </c>
      <c r="BI32" s="351" t="str">
        <f>IF(OR($M$19="",$P$19="",S19="",$M$24="",$P$24="",S24=""),"",IF(AND(SUM($M$19,$P$19,S19)=0,SUM($M$24,$P$24,S24)&gt;0),100%,ROUNDDOWN((SUM($M$24,$P$24,S24)-SUM($M$19,$P$19,S19))/SUM($M$19,$P$19,S19),5)))</f>
        <v/>
      </c>
      <c r="BJ32" s="351" t="str">
        <f t="shared" ref="BJ32" si="58">IF(OR($M$19="",$P$19="",T19="",$M$24="",$P$24="",T24=""),"",IF(AND(SUM($M$19,$P$19,T19)=0,SUM($M$24,$P$24,T24)&gt;0),100%,ROUNDDOWN((SUM($M$24,$P$24,T24)-SUM($M$19,$P$19,T19))/SUM($M$19,$P$19,T19),5)))</f>
        <v/>
      </c>
      <c r="BK32" s="351" t="str">
        <f>IF(OR($M$19="",$Q$19="",R19="",$M$24="",$Q$24="",R24=""),"",IF(AND(SUM($M$19,$Q$19,R19)=0,SUM($M$24,$Q$24,R24)&gt;0),100%,ROUNDDOWN((SUM($M$24,$Q$24,R24)-SUM($M$19,$Q$19,R19))/SUM($M$19,$Q$19,R19),5)))</f>
        <v/>
      </c>
      <c r="BL32" s="351" t="str">
        <f t="shared" ref="BL32" si="59">IF(OR($M$19="",$Q$19="",S19="",$M$24="",$Q$24="",S24=""),"",IF(AND(SUM($M$19,$Q$19,S19)=0,SUM($M$24,$Q$24,S24)&gt;0),100%,ROUNDDOWN((SUM($M$24,$Q$24,S24)-SUM($M$19,$Q$19,S19))/SUM($M$19,$Q$19,S19),5)))</f>
        <v/>
      </c>
      <c r="BM32" s="351" t="str">
        <f>IF(OR($M$19="",$Q$19="",T19="",$M$24="",$Q$24="",T24=""),"",IF(AND(SUM($M$19,$Q$19,T19)=0,SUM($M$24,$Q$24,T24)&gt;0),100%,ROUNDDOWN((SUM($M$24,$Q$24,T24)-SUM($M$19,$Q$19,T19))/SUM($M$19,$Q$19,T19),5)))</f>
        <v/>
      </c>
      <c r="BN32" s="351" t="str">
        <f>IF(OR($M$19="",$R$19="",S19="",$M$24="",$R$24="",S24=""),"",IF(AND(SUM($M$19,$R$19,S19)=0,SUM($M$24,$R$24,S24)&gt;0),100%,ROUNDDOWN((SUM($M$24,$R$24,S24)-SUM($M$19,$R$19,S19))/SUM($M$19,$R$19,S19),5)))</f>
        <v/>
      </c>
      <c r="BO32" s="351" t="str">
        <f>IF(OR($M$19="",$R$19="",T19="",$M$24="",$R$24="",T24=""),"",IF(AND(SUM($M$19,$R$19,T19)=0,SUM($M$24,$R$24,T24)&gt;0),100%,ROUNDDOWN((SUM($M$24,$R$24,T24)-SUM($M$19,$R$19,T19))/SUM($M$19,$R$19,T19),5)))</f>
        <v/>
      </c>
      <c r="BP32" s="351" t="str">
        <f>IF(OR($M$19="",$S$19="",T19="",$M$24="",$S$24="",T24=""),"",IF(AND(SUM($M$19,$S$19,T19)=0,SUM($M$24,$S$24,T24)&gt;0),100%,ROUNDDOWN((SUM($M$24,$S$24,T24)-SUM($M$19,$S$19,T19))/SUM($M$19,$S$19,T19),5)))</f>
        <v/>
      </c>
      <c r="BQ32" s="351" t="str">
        <f>IF(OR($N$19="",$O$19="",Q19="",$N$24="",$O$24="",Q24=""),"",IF(AND(SUM($N$19,$O$19,Q19)=0,SUM($N$24,$O$24,Q24)&gt;0),100%,ROUNDDOWN((SUM($N$24,$O$24,Q24)-SUM($N$19,$O$19,Q19))/SUM($N$19,$O$19,Q19),5)))</f>
        <v/>
      </c>
      <c r="BR32" s="351" t="str">
        <f t="shared" ref="BR32:BS32" si="60">IF(OR($N$19="",$O$19="",R19="",$N$24="",$O$24="",R24=""),"",IF(AND(SUM($N$19,$O$19,R19)=0,SUM($N$24,$O$24,R24)&gt;0),100%,ROUNDDOWN((SUM($N$24,$O$24,R24)-SUM($N$19,$O$19,R19))/SUM($N$19,$O$19,R19),5)))</f>
        <v/>
      </c>
      <c r="BS32" s="351" t="str">
        <f t="shared" si="60"/>
        <v/>
      </c>
      <c r="BT32" s="351" t="str">
        <f>IF(OR($N$19="",$O$19="",T19="",$N$24="",$O$24="",T24=""),"",IF(AND(SUM($N$19,$O$19,T19)=0,SUM($N$24,$O$24,T24)&gt;0),100%,ROUNDDOWN((SUM($N$24,$O$24,T24)-SUM($N$19,$O$19,T19))/SUM($N$19,$O$19,T19),5)))</f>
        <v/>
      </c>
      <c r="BU32" s="351" t="str">
        <f>IF(OR($N$19="",$P$19="",Q19="",$N$24="",$P$24="",Q24=""),"",IF(AND(SUM($N$19,$P$19,Q19)=0,SUM($N$24,$P$24,Q24)&gt;0),100%,ROUNDDOWN((SUM($N$24,$P$24,Q24)-SUM($N$19,$P$19,Q19))/SUM($N$19,$P$19,Q19),5)))</f>
        <v/>
      </c>
      <c r="BV32" s="351" t="str">
        <f>IF(OR($N$19="",$P$19="",R19="",$N$24="",$P$24="",R24=""),"",IF(AND(SUM($N$19,$P$19,R19)=0,SUM($N$24,$P$24,R24)&gt;0),100%,ROUNDDOWN((SUM($N$24,$P$24,R24)-SUM($N$19,$P$19,R19))/SUM($N$19,$P$19,R19),5)))</f>
        <v/>
      </c>
      <c r="BW32" s="351" t="str">
        <f t="shared" ref="BW32" si="61">IF(OR($N$19="",$P$19="",S19="",$N$24="",$P$24="",S24=""),"",IF(AND(SUM($N$19,$P$19,S19)=0,SUM($N$24,$P$24,S24)&gt;0),100%,ROUNDDOWN((SUM($N$24,$P$24,S24)-SUM($N$19,$P$19,S19))/SUM($N$19,$P$19,S19),5)))</f>
        <v/>
      </c>
      <c r="BX32" s="351" t="str">
        <f>IF(OR($N$19="",$P$19="",T19="",$N$24="",$P$24="",T24=""),"",IF(AND(SUM($N$19,$P$19,T19)=0,SUM($N$24,$P$24,T24)&gt;0),100%,ROUNDDOWN((SUM($N$24,$P$24,T24)-SUM($N$19,$P$19,T19))/SUM($N$19,$P$19,T19),5)))</f>
        <v/>
      </c>
      <c r="BY32" s="351" t="str">
        <f>IF(OR($N$19="",$Q$19="",R19="",$N$24="",$Q$24="",R24=""),"",IF(AND(SUM($N$19,$Q$19,R19)=0,SUM($N$24,$Q$24,R24)&gt;0),100%,ROUNDDOWN((SUM($N$24,$Q$24,R24)-SUM($N$19,$Q$19,R19))/SUM($N$19,$Q$19,R19),5)))</f>
        <v/>
      </c>
      <c r="BZ32" s="351" t="str">
        <f>IF(OR($N$19="",$Q$19="",S19="",$N$24="",$Q$24="",S24=""),"",IF(AND(SUM($N$19,$Q$19,S19)=0,SUM($N$24,$Q$24,S24)&gt;0),100%,ROUNDDOWN((SUM($N$24,$Q$24,S24)-SUM($N$19,$Q$19,S19))/SUM($N$19,$Q$19,S19),5)))</f>
        <v/>
      </c>
      <c r="CA32" s="351" t="str">
        <f t="shared" ref="CA32" si="62">IF(OR($N$19="",$Q$19="",T19="",$N$24="",$Q$24="",T24=""),"",IF(AND(SUM($N$19,$Q$19,T19)=0,SUM($N$24,$Q$24,T24)&gt;0),100%,ROUNDDOWN((SUM($N$24,$Q$24,T24)-SUM($N$19,$Q$19,T19))/SUM($N$19,$Q$19,T19),5)))</f>
        <v/>
      </c>
      <c r="CB32" s="351" t="str">
        <f>IF(OR($N$19="",$R$19="",S19="",$N$24="",$R$24="",S24=""),"",IF(AND(SUM($N$19,$R$19,S19)=0,SUM($N$24,$R$24,S24)&gt;0),100%,ROUNDDOWN((SUM($N$24,$R$24,S24)-SUM($N$19,$R$19,S19))/SUM($N$19,$R$19,S19),5)))</f>
        <v/>
      </c>
      <c r="CC32" s="351" t="str">
        <f>IF(OR($N$19="",$R$19="",T19="",$N$24="",$R$24="",T24=""),"",IF(AND(SUM($N$19,$R$19,T19)=0,SUM($N$24,$R$24,T24)&gt;0),100%,ROUNDDOWN((SUM($N$24,$R$24,T24)-SUM($N$19,$R$19,T19))/SUM($N$19,$R$19,T19),5)))</f>
        <v/>
      </c>
      <c r="CD32" s="351" t="str">
        <f>IF(OR($N$19="",$S$19="",T19="",$N$24="",$S$24="",T24=""),"",IF(AND(SUM($N$19,$S$19,T19)=0,SUM($N$24,$S$24,T24)&gt;0),100%,ROUNDDOWN((SUM($N$24,$S$24,T24)-SUM($N$19,$S$19,T19))/SUM($N$19,$S$19,T19),5)))</f>
        <v/>
      </c>
      <c r="CE32" s="351" t="str">
        <f>IF(OR($O$19="",$P$19="",R19="",$O$24="",$P$24="",R24=""),"",IF(AND(SUM($O$19,$P$19,R19)=0,SUM($O$24,$P$24,R24)&gt;0),100%,ROUNDDOWN((SUM($O$24,$P$24,R24)-SUM($O$19,$P$19,R19))/SUM($O$19,$P$19,R19),5)))</f>
        <v/>
      </c>
      <c r="CF32" s="351" t="str">
        <f t="shared" ref="CF32" si="63">IF(OR($O$19="",$P$19="",S19="",$O$24="",$P$24="",S24=""),"",IF(AND(SUM($O$19,$P$19,S19)=0,SUM($O$24,$P$24,S24)&gt;0),100%,ROUNDDOWN((SUM($O$24,$P$24,S24)-SUM($O$19,$P$19,S19))/SUM($O$19,$P$19,S19),5)))</f>
        <v/>
      </c>
      <c r="CG32" s="351" t="str">
        <f>IF(OR($O$19="",$P$19="",T19="",$O$24="",$P$24="",T24=""),"",IF(AND(SUM($O$19,$P$19,T19)=0,SUM($O$24,$P$24,T24)&gt;0),100%,ROUNDDOWN((SUM($O$24,$P$24,T24)-SUM($O$19,$P$19,T19))/SUM($O$19,$P$19,T19),5)))</f>
        <v/>
      </c>
      <c r="CH32" s="351" t="str">
        <f>IF(OR($O$19="",$Q$19="",R19="",$O$24="",$Q$24="",R24=""),"",IF(AND(SUM($O$19,$Q$19,R19)=0,SUM($O$24,$Q$24,R24)&gt;0),100%,ROUNDDOWN((SUM($O$24,$Q$24,R24)-SUM($O$19,$Q$19,R19))/SUM($O$19,$Q$19,R19),5)))</f>
        <v/>
      </c>
      <c r="CI32" s="351" t="str">
        <f>IF(OR($O$19="",$Q$19="",S19="",$O$24="",$Q$24="",S24=""),"",IF(AND(SUM($O$19,$Q$19,S19)=0,SUM($O$24,$Q$24,S24)&gt;0),100%,ROUNDDOWN((SUM($O$24,$Q$24,S24)-SUM($O$19,$Q$19,S19))/SUM($O$19,$Q$19,S19),5)))</f>
        <v/>
      </c>
      <c r="CJ32" s="351" t="str">
        <f>IF(OR($O$19="",$Q$19="",T19="",$O$24="",$Q$24="",T24=""),"",IF(AND(SUM($O$19,$Q$19,T19)=0,SUM($O$24,$Q$24,T24)&gt;0),100%,ROUNDDOWN((SUM($O$24,$Q$24,T24)-SUM($O$19,$Q$19,T19))/SUM($O$19,$Q$19,T19),5)))</f>
        <v/>
      </c>
      <c r="CK32" s="351" t="str">
        <f>IF(OR($O$19="",$R$19="",S19="",$O$24="",$R$24="",S24=""),"",IF(AND(SUM($O$19,$R$19,S19)=0,SUM($O$24,$R$24,S24)&gt;0),100%,ROUNDDOWN((SUM($O$24,$R$24,S24)-SUM($O$19,$R$19,S19))/SUM($O$19,$R$19,S19),5)))</f>
        <v/>
      </c>
      <c r="CL32" s="351" t="str">
        <f>IF(OR($O$19="",$R$19="",T19="",$O$24="",$R$24="",T24=""),"",IF(AND(SUM($O$19,$R$19,T19)=0,SUM($O$24,$R$24,T24)&gt;0),100%,ROUNDDOWN((SUM($O$24,$R$24,T24)-SUM($O$19,$R$19,T19))/SUM($O$19,$R$19,T19),5)))</f>
        <v/>
      </c>
      <c r="CM32" s="351" t="str">
        <f>IF(OR($O$19="",$S$19="",T19="",$O$24="",$S$24="",T24=""),"",IF(AND(SUM($O$19,$S$19,T19)=0,SUM($O$24,$S$24,T24)&gt;0),100%,ROUNDDOWN((SUM($O$24,$S$24,T24)-SUM($O$19,$S$19,T19))/SUM($O$19,$S$19,T19),5)))</f>
        <v/>
      </c>
      <c r="CN32" s="351" t="str">
        <f>IF(OR($P$19="",$Q$19="",S19="",$P$24="",$Q$24="",S24=""),"",IF(AND(SUM($P$19,$Q$19,S19)=0,SUM($P$24,$Q$24,S24)&gt;0),100%,ROUNDDOWN((SUM($P$24,$Q$24,S24)-SUM($P$19,$Q$19,S19))/SUM($P$19,$Q$19,S19),5)))</f>
        <v/>
      </c>
      <c r="CO32" s="351" t="str">
        <f>IF(OR($P$19="",$Q$19="",T19="",$P$24="",$Q$24="",T24=""),"",IF(AND(SUM($P$19,$Q$19,T19)=0,SUM($P$24,$Q$24,T24)&gt;0),100%,ROUNDDOWN((SUM($P$24,$Q$24,T24)-SUM($P$19,$Q$19,T19))/SUM($P$19,$Q$19,T19),5)))</f>
        <v/>
      </c>
      <c r="CP32" s="351" t="str">
        <f>IF(OR($P$19="",$R$19="",S19="",$P$24="",$R$24="",S24=""),"",IF(AND(SUM($P$19,$R$19,S19)=0,SUM($P$24,$R$24,S24)&gt;0),100%,ROUNDDOWN((SUM($P$24,$R$24,S24)-SUM($P$19,$R$19,S19))/SUM($P$19,$R$19,S19),5)))</f>
        <v/>
      </c>
      <c r="CQ32" s="351" t="str">
        <f>IF(OR($P$19="",$R$19="",T19="",$P$24="",$R$24="",T24=""),"",IF(AND(SUM($P$19,$R$19,T19)=0,SUM($P$24,$R$24,T24)&gt;0),100%,ROUNDDOWN((SUM($P$24,$R$24,T24)-SUM($P$19,$R$19,T19))/SUM($P$19,$R$19,T19),5)))</f>
        <v/>
      </c>
      <c r="CR32" s="351" t="str">
        <f>IF(OR($P$19="",$S$19="",T19="",$P$24="",$S$24="",T24=""),"",IF(AND(SUM($P$19,$S$19,T19)=0,SUM($P$24,$S$24,T24)&gt;0),100%,ROUNDDOWN((SUM($P$24,$S$24,T24)-SUM($P$19,$S$19,T19))/SUM($P$19,$S$19,T19),5)))</f>
        <v/>
      </c>
      <c r="CS32" s="351" t="str">
        <f>IF(OR($Q$19="",$R$19="",T19="",$Q$24="",$R$24="",T24=""),"",IF(AND(SUM($Q$19,$R$19,T19)=0,SUM($Q$24,$R$24,T24)&gt;0),100%,ROUNDDOWN((SUM($Q$24,$R$24,T24)-SUM($Q$19,$R$19,T19))/SUM($Q$19,$R$19,T19),5)))</f>
        <v/>
      </c>
      <c r="CT32" s="351" t="str">
        <f>IF(OR($Q$19="",$S$19="",T19="",$Q$24="",$S$24="",T24=""),"",IF(AND(SUM($Q$19,$S$19,T19)=0,SUM($Q$24,$S$24,T24)&gt;0),100%,ROUNDDOWN((SUM($Q$24,$S$24,T24)-SUM($Q$19,$S$19,T19))/SUM($Q$19,$S$19,T19),5)))</f>
        <v/>
      </c>
    </row>
    <row r="33" spans="1:103" ht="15.75" customHeight="1">
      <c r="I33" s="24" t="s">
        <v>27</v>
      </c>
    </row>
    <row r="34" spans="1:103" ht="12" customHeight="1">
      <c r="A34" s="8"/>
      <c r="B34" s="20"/>
      <c r="D34" s="20"/>
      <c r="E34" s="20"/>
      <c r="F34" s="20"/>
      <c r="G34" s="20"/>
      <c r="H34" s="20"/>
      <c r="L34" s="13" t="s">
        <v>10</v>
      </c>
    </row>
    <row r="35" spans="1:103" ht="19.5" customHeight="1">
      <c r="A35" s="8"/>
      <c r="B35" s="21" t="s">
        <v>13</v>
      </c>
      <c r="C35" s="16" t="str">
        <f>IF(COUNT(L15:T15)=5,1,"")</f>
        <v/>
      </c>
      <c r="D35" s="20"/>
      <c r="E35" s="20"/>
      <c r="F35" s="20"/>
      <c r="G35" s="20"/>
      <c r="H35" s="20"/>
      <c r="I35" s="15" t="s">
        <v>69</v>
      </c>
      <c r="Q35" s="411"/>
      <c r="R35" s="411"/>
    </row>
    <row r="36" spans="1:103" ht="18.75" customHeight="1">
      <c r="A36" s="8"/>
      <c r="B36" s="22"/>
      <c r="I36" s="412"/>
      <c r="J36" s="413"/>
      <c r="K36" s="197" t="s">
        <v>213</v>
      </c>
      <c r="L36" s="23" t="s">
        <v>17</v>
      </c>
      <c r="M36" s="23" t="s">
        <v>18</v>
      </c>
      <c r="N36" s="23" t="s">
        <v>19</v>
      </c>
      <c r="O36" s="23" t="s">
        <v>20</v>
      </c>
      <c r="P36" s="23" t="s">
        <v>21</v>
      </c>
      <c r="Q36" s="23" t="s">
        <v>22</v>
      </c>
      <c r="R36" s="23" t="s">
        <v>23</v>
      </c>
      <c r="V36" s="72" t="s">
        <v>122</v>
      </c>
      <c r="W36" s="72" t="s">
        <v>123</v>
      </c>
      <c r="X36" s="72" t="s">
        <v>132</v>
      </c>
      <c r="Y36" s="72" t="s">
        <v>133</v>
      </c>
      <c r="Z36" s="72" t="s">
        <v>134</v>
      </c>
      <c r="AA36" s="72" t="s">
        <v>135</v>
      </c>
      <c r="AB36" s="72" t="s">
        <v>136</v>
      </c>
      <c r="AC36" s="72" t="s">
        <v>137</v>
      </c>
      <c r="AD36" s="72" t="s">
        <v>138</v>
      </c>
      <c r="AE36" s="72" t="s">
        <v>139</v>
      </c>
      <c r="AF36" s="72" t="s">
        <v>140</v>
      </c>
      <c r="AG36" s="72" t="s">
        <v>141</v>
      </c>
      <c r="AH36" s="72" t="s">
        <v>142</v>
      </c>
      <c r="AI36" s="72" t="s">
        <v>143</v>
      </c>
      <c r="AJ36" s="72" t="s">
        <v>144</v>
      </c>
      <c r="AK36" s="72" t="s">
        <v>145</v>
      </c>
      <c r="AL36" s="72" t="s">
        <v>146</v>
      </c>
      <c r="AM36" s="72" t="s">
        <v>147</v>
      </c>
      <c r="AN36" s="72" t="s">
        <v>148</v>
      </c>
      <c r="AO36" s="72" t="s">
        <v>149</v>
      </c>
      <c r="AP36" s="72" t="s">
        <v>150</v>
      </c>
      <c r="AQ36" s="72" t="s">
        <v>151</v>
      </c>
      <c r="AR36" s="72" t="s">
        <v>152</v>
      </c>
      <c r="AS36" s="72" t="s">
        <v>153</v>
      </c>
      <c r="AT36" s="72" t="s">
        <v>154</v>
      </c>
      <c r="AU36" s="72" t="s">
        <v>155</v>
      </c>
      <c r="AV36" s="72" t="s">
        <v>156</v>
      </c>
      <c r="AW36" s="72" t="s">
        <v>157</v>
      </c>
      <c r="AX36" s="72" t="s">
        <v>158</v>
      </c>
      <c r="AY36" s="72" t="s">
        <v>159</v>
      </c>
      <c r="AZ36" s="72" t="s">
        <v>160</v>
      </c>
      <c r="BA36" s="72" t="s">
        <v>161</v>
      </c>
      <c r="BB36" s="72" t="s">
        <v>162</v>
      </c>
      <c r="BC36" s="72" t="s">
        <v>163</v>
      </c>
      <c r="BD36" s="72" t="s">
        <v>164</v>
      </c>
      <c r="BE36" s="72" t="s">
        <v>165</v>
      </c>
      <c r="BF36" s="72" t="s">
        <v>166</v>
      </c>
      <c r="BG36" s="72" t="s">
        <v>167</v>
      </c>
      <c r="BH36" s="72" t="s">
        <v>168</v>
      </c>
      <c r="BI36" s="72" t="s">
        <v>169</v>
      </c>
      <c r="BJ36" s="72" t="s">
        <v>170</v>
      </c>
      <c r="BK36" s="72" t="s">
        <v>171</v>
      </c>
      <c r="BL36" s="72" t="s">
        <v>172</v>
      </c>
      <c r="BM36" s="72" t="s">
        <v>173</v>
      </c>
      <c r="BN36" s="72" t="s">
        <v>174</v>
      </c>
      <c r="BO36" s="72" t="s">
        <v>175</v>
      </c>
      <c r="BP36" s="72" t="s">
        <v>176</v>
      </c>
      <c r="BQ36" s="72" t="s">
        <v>177</v>
      </c>
      <c r="BR36" s="72" t="s">
        <v>178</v>
      </c>
      <c r="BS36" s="72" t="s">
        <v>179</v>
      </c>
      <c r="BT36" s="72" t="s">
        <v>180</v>
      </c>
      <c r="BU36" s="72" t="s">
        <v>181</v>
      </c>
      <c r="BV36" s="72" t="s">
        <v>182</v>
      </c>
      <c r="BW36" s="72" t="s">
        <v>183</v>
      </c>
      <c r="BX36" s="72" t="s">
        <v>184</v>
      </c>
      <c r="BY36" s="72" t="s">
        <v>185</v>
      </c>
      <c r="BZ36" s="72" t="s">
        <v>186</v>
      </c>
      <c r="CA36" s="72" t="s">
        <v>189</v>
      </c>
      <c r="CB36" s="72" t="s">
        <v>187</v>
      </c>
      <c r="CC36" s="72" t="s">
        <v>188</v>
      </c>
      <c r="CD36" s="72" t="s">
        <v>190</v>
      </c>
      <c r="CE36" s="72" t="s">
        <v>191</v>
      </c>
      <c r="CF36" s="72" t="s">
        <v>192</v>
      </c>
      <c r="CG36" s="72" t="s">
        <v>193</v>
      </c>
      <c r="CH36" s="72" t="s">
        <v>194</v>
      </c>
      <c r="CI36" s="72" t="s">
        <v>195</v>
      </c>
      <c r="CJ36" s="72" t="s">
        <v>196</v>
      </c>
      <c r="CK36" s="72" t="s">
        <v>197</v>
      </c>
      <c r="CL36" s="72" t="s">
        <v>198</v>
      </c>
      <c r="CM36" s="73" t="s">
        <v>199</v>
      </c>
      <c r="CN36" s="72" t="s">
        <v>200</v>
      </c>
      <c r="CO36" s="72" t="s">
        <v>201</v>
      </c>
      <c r="CP36" s="72" t="s">
        <v>202</v>
      </c>
      <c r="CQ36" s="72" t="s">
        <v>203</v>
      </c>
      <c r="CR36" s="73" t="s">
        <v>204</v>
      </c>
      <c r="CS36" s="72" t="s">
        <v>205</v>
      </c>
      <c r="CT36" s="73" t="s">
        <v>206</v>
      </c>
      <c r="CV36" s="79" t="s">
        <v>51</v>
      </c>
    </row>
    <row r="37" spans="1:103" ht="19.5" customHeight="1">
      <c r="A37" s="8"/>
      <c r="B37" s="16">
        <f>COUNT(L37:T37)</f>
        <v>0</v>
      </c>
      <c r="C37" s="16">
        <f>IF($B37=0,1,"")</f>
        <v>1</v>
      </c>
      <c r="D37" s="16" t="str">
        <f>IF(AND($B37&gt;=1,$B37&lt;=4),$B37,"")</f>
        <v/>
      </c>
      <c r="E37" s="16" t="str">
        <f>IF($B37=5,1,"")</f>
        <v/>
      </c>
      <c r="F37" s="414" t="str">
        <f>IF(D37="","","☜残り"&amp;(5-D37)&amp;"ヵ月分を入力してください。")</f>
        <v/>
      </c>
      <c r="G37" s="414"/>
      <c r="H37" s="18" t="str">
        <f>IF(E37=1,"入力完了です。",IF(C37=1,"☜基準月の事業収入を5ヵ月分入力してください。",IF(D37&gt;=1,F37,"")))</f>
        <v>☜基準月の事業収入を5ヵ月分入力してください。</v>
      </c>
      <c r="I37" s="415" t="s">
        <v>16</v>
      </c>
      <c r="J37" s="19" t="s">
        <v>0</v>
      </c>
      <c r="K37" s="349">
        <f>COUNTIF(L37:CT37,"要件該当")</f>
        <v>0</v>
      </c>
      <c r="L37" s="350" t="str">
        <f>IF(L30="","",IF(L30&gt;=10%,"要件該当","要件不該当"))</f>
        <v/>
      </c>
      <c r="M37" s="350" t="str">
        <f t="shared" ref="M37:R37" si="64">IF(M30="","",IF(M30&gt;=10%,"要件該当","要件不該当"))</f>
        <v/>
      </c>
      <c r="N37" s="350" t="str">
        <f t="shared" si="64"/>
        <v/>
      </c>
      <c r="O37" s="350" t="str">
        <f t="shared" si="64"/>
        <v/>
      </c>
      <c r="P37" s="350" t="str">
        <f t="shared" si="64"/>
        <v/>
      </c>
      <c r="Q37" s="350" t="str">
        <f t="shared" si="64"/>
        <v/>
      </c>
      <c r="R37" s="350" t="str">
        <f t="shared" si="64"/>
        <v/>
      </c>
      <c r="V37" s="350" t="str">
        <f>IF(V30="","",IF(V30&gt;=10%,"要件該当","要件不該当"))</f>
        <v/>
      </c>
      <c r="W37" s="350" t="str">
        <f t="shared" ref="W37:CH37" si="65">IF(W30="","",IF(W30&gt;=10%,"要件該当","要件不該当"))</f>
        <v/>
      </c>
      <c r="X37" s="350" t="str">
        <f t="shared" si="65"/>
        <v/>
      </c>
      <c r="Y37" s="350" t="str">
        <f t="shared" si="65"/>
        <v/>
      </c>
      <c r="Z37" s="350" t="str">
        <f t="shared" si="65"/>
        <v/>
      </c>
      <c r="AA37" s="350" t="str">
        <f t="shared" si="65"/>
        <v/>
      </c>
      <c r="AB37" s="350" t="str">
        <f t="shared" si="65"/>
        <v/>
      </c>
      <c r="AC37" s="350" t="str">
        <f t="shared" si="65"/>
        <v/>
      </c>
      <c r="AD37" s="350" t="str">
        <f t="shared" si="65"/>
        <v/>
      </c>
      <c r="AE37" s="350" t="str">
        <f t="shared" si="65"/>
        <v/>
      </c>
      <c r="AF37" s="350" t="str">
        <f t="shared" si="65"/>
        <v/>
      </c>
      <c r="AG37" s="350" t="str">
        <f t="shared" si="65"/>
        <v/>
      </c>
      <c r="AH37" s="350" t="str">
        <f t="shared" si="65"/>
        <v/>
      </c>
      <c r="AI37" s="350" t="str">
        <f t="shared" si="65"/>
        <v/>
      </c>
      <c r="AJ37" s="350" t="str">
        <f t="shared" si="65"/>
        <v/>
      </c>
      <c r="AK37" s="350" t="str">
        <f t="shared" si="65"/>
        <v/>
      </c>
      <c r="AL37" s="350" t="str">
        <f t="shared" si="65"/>
        <v/>
      </c>
      <c r="AM37" s="350" t="str">
        <f t="shared" si="65"/>
        <v/>
      </c>
      <c r="AN37" s="350" t="str">
        <f t="shared" si="65"/>
        <v/>
      </c>
      <c r="AO37" s="350" t="str">
        <f t="shared" si="65"/>
        <v/>
      </c>
      <c r="AP37" s="350" t="str">
        <f t="shared" si="65"/>
        <v/>
      </c>
      <c r="AQ37" s="350" t="str">
        <f t="shared" si="65"/>
        <v/>
      </c>
      <c r="AR37" s="350" t="str">
        <f t="shared" si="65"/>
        <v/>
      </c>
      <c r="AS37" s="350" t="str">
        <f t="shared" si="65"/>
        <v/>
      </c>
      <c r="AT37" s="350" t="str">
        <f t="shared" si="65"/>
        <v/>
      </c>
      <c r="AU37" s="350" t="str">
        <f t="shared" si="65"/>
        <v/>
      </c>
      <c r="AV37" s="350" t="str">
        <f t="shared" si="65"/>
        <v/>
      </c>
      <c r="AW37" s="350" t="str">
        <f t="shared" si="65"/>
        <v/>
      </c>
      <c r="AX37" s="350" t="str">
        <f t="shared" si="65"/>
        <v/>
      </c>
      <c r="AY37" s="350" t="str">
        <f t="shared" si="65"/>
        <v/>
      </c>
      <c r="AZ37" s="350" t="str">
        <f t="shared" si="65"/>
        <v/>
      </c>
      <c r="BA37" s="350" t="str">
        <f t="shared" si="65"/>
        <v/>
      </c>
      <c r="BB37" s="350" t="str">
        <f t="shared" si="65"/>
        <v/>
      </c>
      <c r="BC37" s="350" t="str">
        <f t="shared" si="65"/>
        <v/>
      </c>
      <c r="BD37" s="350" t="str">
        <f t="shared" si="65"/>
        <v/>
      </c>
      <c r="BE37" s="350" t="str">
        <f t="shared" si="65"/>
        <v/>
      </c>
      <c r="BF37" s="350" t="str">
        <f t="shared" si="65"/>
        <v/>
      </c>
      <c r="BG37" s="350" t="str">
        <f t="shared" si="65"/>
        <v/>
      </c>
      <c r="BH37" s="350" t="str">
        <f t="shared" si="65"/>
        <v/>
      </c>
      <c r="BI37" s="350" t="str">
        <f t="shared" si="65"/>
        <v/>
      </c>
      <c r="BJ37" s="350" t="str">
        <f t="shared" si="65"/>
        <v/>
      </c>
      <c r="BK37" s="350" t="str">
        <f t="shared" si="65"/>
        <v/>
      </c>
      <c r="BL37" s="350" t="str">
        <f t="shared" si="65"/>
        <v/>
      </c>
      <c r="BM37" s="350" t="str">
        <f t="shared" si="65"/>
        <v/>
      </c>
      <c r="BN37" s="350" t="str">
        <f t="shared" si="65"/>
        <v/>
      </c>
      <c r="BO37" s="350" t="str">
        <f t="shared" si="65"/>
        <v/>
      </c>
      <c r="BP37" s="350" t="str">
        <f t="shared" si="65"/>
        <v/>
      </c>
      <c r="BQ37" s="350" t="str">
        <f t="shared" si="65"/>
        <v/>
      </c>
      <c r="BR37" s="350" t="str">
        <f t="shared" si="65"/>
        <v/>
      </c>
      <c r="BS37" s="350" t="str">
        <f t="shared" si="65"/>
        <v/>
      </c>
      <c r="BT37" s="350" t="str">
        <f t="shared" si="65"/>
        <v/>
      </c>
      <c r="BU37" s="350" t="str">
        <f t="shared" si="65"/>
        <v/>
      </c>
      <c r="BV37" s="350" t="str">
        <f t="shared" si="65"/>
        <v/>
      </c>
      <c r="BW37" s="350" t="str">
        <f t="shared" si="65"/>
        <v/>
      </c>
      <c r="BX37" s="350" t="str">
        <f t="shared" si="65"/>
        <v/>
      </c>
      <c r="BY37" s="350" t="str">
        <f t="shared" si="65"/>
        <v/>
      </c>
      <c r="BZ37" s="350" t="str">
        <f t="shared" si="65"/>
        <v/>
      </c>
      <c r="CA37" s="350" t="str">
        <f t="shared" si="65"/>
        <v/>
      </c>
      <c r="CB37" s="350" t="str">
        <f t="shared" si="65"/>
        <v/>
      </c>
      <c r="CC37" s="350" t="str">
        <f t="shared" si="65"/>
        <v/>
      </c>
      <c r="CD37" s="350" t="str">
        <f t="shared" si="65"/>
        <v/>
      </c>
      <c r="CE37" s="350" t="str">
        <f t="shared" si="65"/>
        <v/>
      </c>
      <c r="CF37" s="350" t="str">
        <f t="shared" si="65"/>
        <v/>
      </c>
      <c r="CG37" s="350" t="str">
        <f t="shared" si="65"/>
        <v/>
      </c>
      <c r="CH37" s="350" t="str">
        <f t="shared" si="65"/>
        <v/>
      </c>
      <c r="CI37" s="350" t="str">
        <f t="shared" ref="CI37:CT37" si="66">IF(CI30="","",IF(CI30&gt;=10%,"要件該当","要件不該当"))</f>
        <v/>
      </c>
      <c r="CJ37" s="350" t="str">
        <f t="shared" si="66"/>
        <v/>
      </c>
      <c r="CK37" s="350" t="str">
        <f t="shared" si="66"/>
        <v/>
      </c>
      <c r="CL37" s="350" t="str">
        <f t="shared" si="66"/>
        <v/>
      </c>
      <c r="CM37" s="350" t="str">
        <f t="shared" si="66"/>
        <v/>
      </c>
      <c r="CN37" s="350" t="str">
        <f t="shared" si="66"/>
        <v/>
      </c>
      <c r="CO37" s="350" t="str">
        <f t="shared" si="66"/>
        <v/>
      </c>
      <c r="CP37" s="350" t="str">
        <f t="shared" si="66"/>
        <v/>
      </c>
      <c r="CQ37" s="350" t="str">
        <f t="shared" si="66"/>
        <v/>
      </c>
      <c r="CR37" s="350" t="str">
        <f t="shared" si="66"/>
        <v/>
      </c>
      <c r="CS37" s="350" t="str">
        <f t="shared" si="66"/>
        <v/>
      </c>
      <c r="CT37" s="350" t="str">
        <f t="shared" si="66"/>
        <v/>
      </c>
      <c r="CV37" s="71">
        <f>COUNT(L30:R30)</f>
        <v>0</v>
      </c>
    </row>
    <row r="38" spans="1:103" ht="19.5" customHeight="1">
      <c r="A38" s="8"/>
      <c r="B38" s="16">
        <f>COUNT(L38:T38)</f>
        <v>0</v>
      </c>
      <c r="C38" s="16">
        <f>IF($B38=0,1,"")</f>
        <v>1</v>
      </c>
      <c r="D38" s="16" t="str">
        <f>IF(AND($B38&gt;=1,$B38&lt;=4),$B38,"")</f>
        <v/>
      </c>
      <c r="E38" s="16" t="str">
        <f>IF($B38=5,1,"")</f>
        <v/>
      </c>
      <c r="F38" s="414" t="str">
        <f>IF(D38="","","☜残り"&amp;(5-D38)&amp;"ヵ月分を入力してください。")</f>
        <v/>
      </c>
      <c r="G38" s="414"/>
      <c r="H38" s="18" t="str">
        <f>IF(E38=1,"入力完了です。",IF(C38=1,"☜基準月の事業収入を5ヵ月分入力してください。",IF(D38&gt;=1,F38,"")))</f>
        <v>☜基準月の事業収入を5ヵ月分入力してください。</v>
      </c>
      <c r="I38" s="416"/>
      <c r="J38" s="19" t="s">
        <v>1</v>
      </c>
      <c r="K38" s="349">
        <f t="shared" ref="K38:K39" si="67">COUNTIF(L38:CT38,"要件該当")</f>
        <v>0</v>
      </c>
      <c r="L38" s="350" t="str">
        <f>IF(L31="","",IF(L31&gt;=10%,"要件該当","要件不該当"))</f>
        <v/>
      </c>
      <c r="M38" s="350" t="str">
        <f t="shared" ref="M38:R38" si="68">IF(M31="","",IF(M31&gt;=10%,"要件該当","要件不該当"))</f>
        <v/>
      </c>
      <c r="N38" s="350" t="str">
        <f t="shared" si="68"/>
        <v/>
      </c>
      <c r="O38" s="350" t="str">
        <f t="shared" si="68"/>
        <v/>
      </c>
      <c r="P38" s="350" t="str">
        <f t="shared" si="68"/>
        <v/>
      </c>
      <c r="Q38" s="350" t="str">
        <f t="shared" si="68"/>
        <v/>
      </c>
      <c r="R38" s="350" t="str">
        <f t="shared" si="68"/>
        <v/>
      </c>
      <c r="V38" s="350" t="str">
        <f>IF(V31="","",IF(V31&gt;=10%,"要件該当","要件不該当"))</f>
        <v/>
      </c>
      <c r="W38" s="350" t="str">
        <f t="shared" ref="W38:CH38" si="69">IF(W31="","",IF(W31&gt;=10%,"要件該当","要件不該当"))</f>
        <v/>
      </c>
      <c r="X38" s="350" t="str">
        <f t="shared" si="69"/>
        <v/>
      </c>
      <c r="Y38" s="350" t="str">
        <f t="shared" si="69"/>
        <v/>
      </c>
      <c r="Z38" s="350" t="str">
        <f t="shared" si="69"/>
        <v/>
      </c>
      <c r="AA38" s="350" t="str">
        <f t="shared" si="69"/>
        <v/>
      </c>
      <c r="AB38" s="350" t="str">
        <f t="shared" si="69"/>
        <v/>
      </c>
      <c r="AC38" s="350" t="str">
        <f t="shared" si="69"/>
        <v/>
      </c>
      <c r="AD38" s="350" t="str">
        <f t="shared" si="69"/>
        <v/>
      </c>
      <c r="AE38" s="350" t="str">
        <f t="shared" si="69"/>
        <v/>
      </c>
      <c r="AF38" s="350" t="str">
        <f t="shared" si="69"/>
        <v/>
      </c>
      <c r="AG38" s="350" t="str">
        <f t="shared" si="69"/>
        <v/>
      </c>
      <c r="AH38" s="350" t="str">
        <f t="shared" si="69"/>
        <v/>
      </c>
      <c r="AI38" s="350" t="str">
        <f t="shared" si="69"/>
        <v/>
      </c>
      <c r="AJ38" s="350" t="str">
        <f t="shared" si="69"/>
        <v/>
      </c>
      <c r="AK38" s="350" t="str">
        <f t="shared" si="69"/>
        <v/>
      </c>
      <c r="AL38" s="350" t="str">
        <f t="shared" si="69"/>
        <v/>
      </c>
      <c r="AM38" s="350" t="str">
        <f t="shared" si="69"/>
        <v/>
      </c>
      <c r="AN38" s="350" t="str">
        <f t="shared" si="69"/>
        <v/>
      </c>
      <c r="AO38" s="350" t="str">
        <f t="shared" si="69"/>
        <v/>
      </c>
      <c r="AP38" s="350" t="str">
        <f t="shared" si="69"/>
        <v/>
      </c>
      <c r="AQ38" s="350" t="str">
        <f t="shared" si="69"/>
        <v/>
      </c>
      <c r="AR38" s="350" t="str">
        <f t="shared" si="69"/>
        <v/>
      </c>
      <c r="AS38" s="350" t="str">
        <f t="shared" si="69"/>
        <v/>
      </c>
      <c r="AT38" s="350" t="str">
        <f t="shared" si="69"/>
        <v/>
      </c>
      <c r="AU38" s="350" t="str">
        <f t="shared" si="69"/>
        <v/>
      </c>
      <c r="AV38" s="350" t="str">
        <f t="shared" si="69"/>
        <v/>
      </c>
      <c r="AW38" s="350" t="str">
        <f t="shared" si="69"/>
        <v/>
      </c>
      <c r="AX38" s="350" t="str">
        <f t="shared" si="69"/>
        <v/>
      </c>
      <c r="AY38" s="350" t="str">
        <f t="shared" si="69"/>
        <v/>
      </c>
      <c r="AZ38" s="350" t="str">
        <f t="shared" si="69"/>
        <v/>
      </c>
      <c r="BA38" s="350" t="str">
        <f t="shared" si="69"/>
        <v/>
      </c>
      <c r="BB38" s="350" t="str">
        <f t="shared" si="69"/>
        <v/>
      </c>
      <c r="BC38" s="350" t="str">
        <f t="shared" si="69"/>
        <v/>
      </c>
      <c r="BD38" s="350" t="str">
        <f t="shared" si="69"/>
        <v/>
      </c>
      <c r="BE38" s="350" t="str">
        <f t="shared" si="69"/>
        <v/>
      </c>
      <c r="BF38" s="350" t="str">
        <f t="shared" si="69"/>
        <v/>
      </c>
      <c r="BG38" s="350" t="str">
        <f t="shared" si="69"/>
        <v/>
      </c>
      <c r="BH38" s="350" t="str">
        <f t="shared" si="69"/>
        <v/>
      </c>
      <c r="BI38" s="350" t="str">
        <f t="shared" si="69"/>
        <v/>
      </c>
      <c r="BJ38" s="350" t="str">
        <f t="shared" si="69"/>
        <v/>
      </c>
      <c r="BK38" s="350" t="str">
        <f t="shared" si="69"/>
        <v/>
      </c>
      <c r="BL38" s="350" t="str">
        <f t="shared" si="69"/>
        <v/>
      </c>
      <c r="BM38" s="350" t="str">
        <f t="shared" si="69"/>
        <v/>
      </c>
      <c r="BN38" s="350" t="str">
        <f t="shared" si="69"/>
        <v/>
      </c>
      <c r="BO38" s="350" t="str">
        <f t="shared" si="69"/>
        <v/>
      </c>
      <c r="BP38" s="350" t="str">
        <f t="shared" si="69"/>
        <v/>
      </c>
      <c r="BQ38" s="350" t="str">
        <f t="shared" si="69"/>
        <v/>
      </c>
      <c r="BR38" s="350" t="str">
        <f t="shared" si="69"/>
        <v/>
      </c>
      <c r="BS38" s="350" t="str">
        <f t="shared" si="69"/>
        <v/>
      </c>
      <c r="BT38" s="350" t="str">
        <f t="shared" si="69"/>
        <v/>
      </c>
      <c r="BU38" s="350" t="str">
        <f t="shared" si="69"/>
        <v/>
      </c>
      <c r="BV38" s="350" t="str">
        <f t="shared" si="69"/>
        <v/>
      </c>
      <c r="BW38" s="350" t="str">
        <f t="shared" si="69"/>
        <v/>
      </c>
      <c r="BX38" s="350" t="str">
        <f t="shared" si="69"/>
        <v/>
      </c>
      <c r="BY38" s="350" t="str">
        <f t="shared" si="69"/>
        <v/>
      </c>
      <c r="BZ38" s="350" t="str">
        <f t="shared" si="69"/>
        <v/>
      </c>
      <c r="CA38" s="350" t="str">
        <f t="shared" si="69"/>
        <v/>
      </c>
      <c r="CB38" s="350" t="str">
        <f t="shared" si="69"/>
        <v/>
      </c>
      <c r="CC38" s="350" t="str">
        <f t="shared" si="69"/>
        <v/>
      </c>
      <c r="CD38" s="350" t="str">
        <f t="shared" si="69"/>
        <v/>
      </c>
      <c r="CE38" s="350" t="str">
        <f t="shared" si="69"/>
        <v/>
      </c>
      <c r="CF38" s="350" t="str">
        <f t="shared" si="69"/>
        <v/>
      </c>
      <c r="CG38" s="350" t="str">
        <f t="shared" si="69"/>
        <v/>
      </c>
      <c r="CH38" s="350" t="str">
        <f t="shared" si="69"/>
        <v/>
      </c>
      <c r="CI38" s="350" t="str">
        <f t="shared" ref="CI38:CT38" si="70">IF(CI31="","",IF(CI31&gt;=10%,"要件該当","要件不該当"))</f>
        <v/>
      </c>
      <c r="CJ38" s="350" t="str">
        <f t="shared" si="70"/>
        <v/>
      </c>
      <c r="CK38" s="350" t="str">
        <f t="shared" si="70"/>
        <v/>
      </c>
      <c r="CL38" s="350" t="str">
        <f t="shared" si="70"/>
        <v/>
      </c>
      <c r="CM38" s="350" t="str">
        <f t="shared" si="70"/>
        <v/>
      </c>
      <c r="CN38" s="350" t="str">
        <f t="shared" si="70"/>
        <v/>
      </c>
      <c r="CO38" s="350" t="str">
        <f t="shared" si="70"/>
        <v/>
      </c>
      <c r="CP38" s="350" t="str">
        <f t="shared" si="70"/>
        <v/>
      </c>
      <c r="CQ38" s="350" t="str">
        <f t="shared" si="70"/>
        <v/>
      </c>
      <c r="CR38" s="350" t="str">
        <f t="shared" si="70"/>
        <v/>
      </c>
      <c r="CS38" s="350" t="str">
        <f t="shared" si="70"/>
        <v/>
      </c>
      <c r="CT38" s="350" t="str">
        <f t="shared" si="70"/>
        <v/>
      </c>
      <c r="CV38" s="71">
        <f t="shared" ref="CV38:CV39" si="71">COUNT(L31:R31)</f>
        <v>0</v>
      </c>
    </row>
    <row r="39" spans="1:103" ht="19.5" customHeight="1">
      <c r="A39" s="8"/>
      <c r="B39" s="16">
        <f>COUNT(L39:T39)</f>
        <v>0</v>
      </c>
      <c r="C39" s="16">
        <f>IF($B39=0,1,"")</f>
        <v>1</v>
      </c>
      <c r="D39" s="16" t="str">
        <f>IF(AND($B39&gt;=1,$B39&lt;=4),$B39,"")</f>
        <v/>
      </c>
      <c r="E39" s="16" t="str">
        <f>IF($B39=5,1,"")</f>
        <v/>
      </c>
      <c r="F39" s="414" t="str">
        <f t="shared" ref="F39" si="72">IF(D39="","","☜残り"&amp;(5-D39)&amp;"ヵ月分を入力してください。")</f>
        <v/>
      </c>
      <c r="G39" s="414"/>
      <c r="H39" s="18" t="str">
        <f>IF(E39=1,"入力完了です。",IF(C39=1,"☜基準月の事業収入を5ヵ月分入力してください。",IF(D39&gt;=1,F39,"")))</f>
        <v>☜基準月の事業収入を5ヵ月分入力してください。</v>
      </c>
      <c r="I39" s="417"/>
      <c r="J39" s="19" t="s">
        <v>2</v>
      </c>
      <c r="K39" s="349">
        <f t="shared" si="67"/>
        <v>0</v>
      </c>
      <c r="L39" s="350" t="str">
        <f>IF(L32="","",IF(L32&gt;=10%,"要件該当","要件不該当"))</f>
        <v/>
      </c>
      <c r="M39" s="350" t="str">
        <f t="shared" ref="M39:R39" si="73">IF(M32="","",IF(M32&gt;=10%,"要件該当","要件不該当"))</f>
        <v/>
      </c>
      <c r="N39" s="350" t="str">
        <f t="shared" si="73"/>
        <v/>
      </c>
      <c r="O39" s="350" t="str">
        <f t="shared" si="73"/>
        <v/>
      </c>
      <c r="P39" s="350" t="str">
        <f t="shared" si="73"/>
        <v/>
      </c>
      <c r="Q39" s="350" t="str">
        <f t="shared" si="73"/>
        <v/>
      </c>
      <c r="R39" s="350" t="str">
        <f t="shared" si="73"/>
        <v/>
      </c>
      <c r="V39" s="350" t="str">
        <f>IF(V32="","",IF(V32&gt;=10%,"要件該当","要件不該当"))</f>
        <v/>
      </c>
      <c r="W39" s="350" t="str">
        <f t="shared" ref="W39:CH39" si="74">IF(W32="","",IF(W32&gt;=10%,"要件該当","要件不該当"))</f>
        <v/>
      </c>
      <c r="X39" s="350" t="str">
        <f t="shared" si="74"/>
        <v/>
      </c>
      <c r="Y39" s="350" t="str">
        <f t="shared" si="74"/>
        <v/>
      </c>
      <c r="Z39" s="350" t="str">
        <f t="shared" si="74"/>
        <v/>
      </c>
      <c r="AA39" s="350" t="str">
        <f t="shared" si="74"/>
        <v/>
      </c>
      <c r="AB39" s="350" t="str">
        <f t="shared" si="74"/>
        <v/>
      </c>
      <c r="AC39" s="350" t="str">
        <f t="shared" si="74"/>
        <v/>
      </c>
      <c r="AD39" s="350" t="str">
        <f t="shared" si="74"/>
        <v/>
      </c>
      <c r="AE39" s="350" t="str">
        <f t="shared" si="74"/>
        <v/>
      </c>
      <c r="AF39" s="350" t="str">
        <f t="shared" si="74"/>
        <v/>
      </c>
      <c r="AG39" s="350" t="str">
        <f t="shared" si="74"/>
        <v/>
      </c>
      <c r="AH39" s="350" t="str">
        <f t="shared" si="74"/>
        <v/>
      </c>
      <c r="AI39" s="350" t="str">
        <f t="shared" si="74"/>
        <v/>
      </c>
      <c r="AJ39" s="350" t="str">
        <f t="shared" si="74"/>
        <v/>
      </c>
      <c r="AK39" s="350" t="str">
        <f t="shared" si="74"/>
        <v/>
      </c>
      <c r="AL39" s="350" t="str">
        <f t="shared" si="74"/>
        <v/>
      </c>
      <c r="AM39" s="350" t="str">
        <f t="shared" si="74"/>
        <v/>
      </c>
      <c r="AN39" s="350" t="str">
        <f t="shared" si="74"/>
        <v/>
      </c>
      <c r="AO39" s="350" t="str">
        <f t="shared" si="74"/>
        <v/>
      </c>
      <c r="AP39" s="350" t="str">
        <f t="shared" si="74"/>
        <v/>
      </c>
      <c r="AQ39" s="350" t="str">
        <f t="shared" si="74"/>
        <v/>
      </c>
      <c r="AR39" s="350" t="str">
        <f t="shared" si="74"/>
        <v/>
      </c>
      <c r="AS39" s="350" t="str">
        <f t="shared" si="74"/>
        <v/>
      </c>
      <c r="AT39" s="350" t="str">
        <f t="shared" si="74"/>
        <v/>
      </c>
      <c r="AU39" s="350" t="str">
        <f t="shared" si="74"/>
        <v/>
      </c>
      <c r="AV39" s="350" t="str">
        <f t="shared" si="74"/>
        <v/>
      </c>
      <c r="AW39" s="350" t="str">
        <f t="shared" si="74"/>
        <v/>
      </c>
      <c r="AX39" s="350" t="str">
        <f t="shared" si="74"/>
        <v/>
      </c>
      <c r="AY39" s="350" t="str">
        <f t="shared" si="74"/>
        <v/>
      </c>
      <c r="AZ39" s="350" t="str">
        <f t="shared" si="74"/>
        <v/>
      </c>
      <c r="BA39" s="350" t="str">
        <f t="shared" si="74"/>
        <v/>
      </c>
      <c r="BB39" s="350" t="str">
        <f t="shared" si="74"/>
        <v/>
      </c>
      <c r="BC39" s="350" t="str">
        <f t="shared" si="74"/>
        <v/>
      </c>
      <c r="BD39" s="350" t="str">
        <f t="shared" si="74"/>
        <v/>
      </c>
      <c r="BE39" s="350" t="str">
        <f t="shared" si="74"/>
        <v/>
      </c>
      <c r="BF39" s="350" t="str">
        <f t="shared" si="74"/>
        <v/>
      </c>
      <c r="BG39" s="350" t="str">
        <f t="shared" si="74"/>
        <v/>
      </c>
      <c r="BH39" s="350" t="str">
        <f t="shared" si="74"/>
        <v/>
      </c>
      <c r="BI39" s="350" t="str">
        <f t="shared" si="74"/>
        <v/>
      </c>
      <c r="BJ39" s="350" t="str">
        <f t="shared" si="74"/>
        <v/>
      </c>
      <c r="BK39" s="350" t="str">
        <f t="shared" si="74"/>
        <v/>
      </c>
      <c r="BL39" s="350" t="str">
        <f t="shared" si="74"/>
        <v/>
      </c>
      <c r="BM39" s="350" t="str">
        <f t="shared" si="74"/>
        <v/>
      </c>
      <c r="BN39" s="350" t="str">
        <f t="shared" si="74"/>
        <v/>
      </c>
      <c r="BO39" s="350" t="str">
        <f t="shared" si="74"/>
        <v/>
      </c>
      <c r="BP39" s="350" t="str">
        <f t="shared" si="74"/>
        <v/>
      </c>
      <c r="BQ39" s="350" t="str">
        <f t="shared" si="74"/>
        <v/>
      </c>
      <c r="BR39" s="350" t="str">
        <f t="shared" si="74"/>
        <v/>
      </c>
      <c r="BS39" s="350" t="str">
        <f t="shared" si="74"/>
        <v/>
      </c>
      <c r="BT39" s="350" t="str">
        <f t="shared" si="74"/>
        <v/>
      </c>
      <c r="BU39" s="350" t="str">
        <f t="shared" si="74"/>
        <v/>
      </c>
      <c r="BV39" s="350" t="str">
        <f t="shared" si="74"/>
        <v/>
      </c>
      <c r="BW39" s="350" t="str">
        <f t="shared" si="74"/>
        <v/>
      </c>
      <c r="BX39" s="350" t="str">
        <f t="shared" si="74"/>
        <v/>
      </c>
      <c r="BY39" s="350" t="str">
        <f t="shared" si="74"/>
        <v/>
      </c>
      <c r="BZ39" s="350" t="str">
        <f t="shared" si="74"/>
        <v/>
      </c>
      <c r="CA39" s="350" t="str">
        <f t="shared" si="74"/>
        <v/>
      </c>
      <c r="CB39" s="350" t="str">
        <f t="shared" si="74"/>
        <v/>
      </c>
      <c r="CC39" s="350" t="str">
        <f t="shared" si="74"/>
        <v/>
      </c>
      <c r="CD39" s="350" t="str">
        <f t="shared" si="74"/>
        <v/>
      </c>
      <c r="CE39" s="350" t="str">
        <f t="shared" si="74"/>
        <v/>
      </c>
      <c r="CF39" s="350" t="str">
        <f t="shared" si="74"/>
        <v/>
      </c>
      <c r="CG39" s="350" t="str">
        <f t="shared" si="74"/>
        <v/>
      </c>
      <c r="CH39" s="350" t="str">
        <f t="shared" si="74"/>
        <v/>
      </c>
      <c r="CI39" s="350" t="str">
        <f t="shared" ref="CI39:CT39" si="75">IF(CI32="","",IF(CI32&gt;=10%,"要件該当","要件不該当"))</f>
        <v/>
      </c>
      <c r="CJ39" s="350" t="str">
        <f t="shared" si="75"/>
        <v/>
      </c>
      <c r="CK39" s="350" t="str">
        <f t="shared" si="75"/>
        <v/>
      </c>
      <c r="CL39" s="350" t="str">
        <f t="shared" si="75"/>
        <v/>
      </c>
      <c r="CM39" s="350" t="str">
        <f t="shared" si="75"/>
        <v/>
      </c>
      <c r="CN39" s="350" t="str">
        <f t="shared" si="75"/>
        <v/>
      </c>
      <c r="CO39" s="350" t="str">
        <f t="shared" si="75"/>
        <v/>
      </c>
      <c r="CP39" s="350" t="str">
        <f t="shared" si="75"/>
        <v/>
      </c>
      <c r="CQ39" s="350" t="str">
        <f t="shared" si="75"/>
        <v/>
      </c>
      <c r="CR39" s="350" t="str">
        <f t="shared" si="75"/>
        <v/>
      </c>
      <c r="CS39" s="350" t="str">
        <f t="shared" si="75"/>
        <v/>
      </c>
      <c r="CT39" s="350" t="str">
        <f t="shared" si="75"/>
        <v/>
      </c>
      <c r="CV39" s="71">
        <f t="shared" si="71"/>
        <v>0</v>
      </c>
    </row>
    <row r="40" spans="1:103" ht="15.75" customHeight="1">
      <c r="I40" s="64" t="s">
        <v>35</v>
      </c>
      <c r="CV40" s="80">
        <f>SUM(CV37:CV39)</f>
        <v>0</v>
      </c>
    </row>
    <row r="41" spans="1:103" ht="21.75" customHeight="1">
      <c r="CW41" s="13" t="s">
        <v>210</v>
      </c>
      <c r="CX41" s="13" t="s">
        <v>211</v>
      </c>
      <c r="CY41" s="76" t="s">
        <v>212</v>
      </c>
    </row>
    <row r="42" spans="1:103" ht="21.75" customHeight="1">
      <c r="CV42" s="142" t="s">
        <v>92</v>
      </c>
      <c r="CW42" s="72">
        <f>COUNTIF(L37:R39,"要件該当")</f>
        <v>0</v>
      </c>
      <c r="CX42" s="170">
        <f>COUNTIF(V37:CT39,"要件該当")</f>
        <v>0</v>
      </c>
      <c r="CY42" s="76">
        <f>SUM(CW42:CX42)</f>
        <v>0</v>
      </c>
    </row>
    <row r="43" spans="1:103" ht="21.75" customHeight="1">
      <c r="CV43" s="82" t="s">
        <v>93</v>
      </c>
      <c r="CW43" s="72">
        <f>COUNTIF(L37:R39,"要件不該当")</f>
        <v>0</v>
      </c>
      <c r="CX43" s="170">
        <f>COUNTIF(V37:CT39,"要件不該当")</f>
        <v>0</v>
      </c>
      <c r="CY43" s="76">
        <f>SUM(CW43:CX43)</f>
        <v>0</v>
      </c>
    </row>
    <row r="44" spans="1:103" ht="21.75" customHeight="1">
      <c r="CV44" s="143" t="s">
        <v>94</v>
      </c>
      <c r="CW44" s="144">
        <f>SUM(CW42:CW43)</f>
        <v>0</v>
      </c>
      <c r="CX44" s="191">
        <f>SUM(CX42:CX43)</f>
        <v>0</v>
      </c>
      <c r="CY44" s="192">
        <f>SUM(CY42:CY43)</f>
        <v>0</v>
      </c>
    </row>
    <row r="45" spans="1:103" ht="21.75" customHeight="1"/>
    <row r="46" spans="1:103" ht="21.75" customHeight="1"/>
    <row r="47" spans="1:103" ht="21.75" customHeight="1"/>
  </sheetData>
  <sheetProtection algorithmName="SHA-512" hashValue="Iog+UlhCRH4Y/B4wNRaon0LusHNoKR1NvyF7ZfPVGmJa4+4qNwYwt0l+qdqJGyVfG7NtMn1OLMEnRM+OBh7hEg==" saltValue="YDCK2f8Riz8UQ55ayzer9Q==" spinCount="100000" sheet="1" objects="1" scenarios="1" selectLockedCells="1"/>
  <mergeCells count="33">
    <mergeCell ref="CV1:CY1"/>
    <mergeCell ref="R1:T1"/>
    <mergeCell ref="B2:B4"/>
    <mergeCell ref="C2:C4"/>
    <mergeCell ref="D2:D4"/>
    <mergeCell ref="E2:E4"/>
    <mergeCell ref="F2:G4"/>
    <mergeCell ref="H2:H4"/>
    <mergeCell ref="S3:T3"/>
    <mergeCell ref="I4:J4"/>
    <mergeCell ref="F5:G5"/>
    <mergeCell ref="F10:G10"/>
    <mergeCell ref="F15:G15"/>
    <mergeCell ref="F20:G20"/>
    <mergeCell ref="B1:G1"/>
    <mergeCell ref="Q28:R28"/>
    <mergeCell ref="I29:J29"/>
    <mergeCell ref="F30:G30"/>
    <mergeCell ref="I30:I32"/>
    <mergeCell ref="F31:G31"/>
    <mergeCell ref="F32:G32"/>
    <mergeCell ref="J20:J24"/>
    <mergeCell ref="I5:I19"/>
    <mergeCell ref="I20:I24"/>
    <mergeCell ref="J5:J9"/>
    <mergeCell ref="J10:J14"/>
    <mergeCell ref="J15:J19"/>
    <mergeCell ref="Q35:R35"/>
    <mergeCell ref="I36:J36"/>
    <mergeCell ref="F37:G37"/>
    <mergeCell ref="I37:I39"/>
    <mergeCell ref="F38:G38"/>
    <mergeCell ref="F39:G39"/>
  </mergeCells>
  <phoneticPr fontId="2"/>
  <conditionalFormatting sqref="L30:R30">
    <cfRule type="cellIs" dxfId="57" priority="23" operator="greaterThanOrEqual">
      <formula>0.1</formula>
    </cfRule>
  </conditionalFormatting>
  <conditionalFormatting sqref="L31:R31">
    <cfRule type="cellIs" dxfId="56" priority="22" operator="greaterThanOrEqual">
      <formula>0.1</formula>
    </cfRule>
  </conditionalFormatting>
  <conditionalFormatting sqref="L32:R32">
    <cfRule type="cellIs" dxfId="55" priority="21" operator="greaterThanOrEqual">
      <formula>0.1</formula>
    </cfRule>
  </conditionalFormatting>
  <conditionalFormatting sqref="L37:R39">
    <cfRule type="containsText" dxfId="54" priority="16" operator="containsText" text="要件該当">
      <formula>NOT(ISERROR(SEARCH("要件該当",L37)))</formula>
    </cfRule>
    <cfRule type="containsText" dxfId="53" priority="17" operator="containsText" text="要件不該当">
      <formula>NOT(ISERROR(SEARCH("要件不該当",L37)))</formula>
    </cfRule>
  </conditionalFormatting>
  <conditionalFormatting sqref="V5:V8">
    <cfRule type="containsText" dxfId="52" priority="14" operator="containsText" text="入力完了">
      <formula>NOT(ISERROR(SEARCH("入力完了",V5)))</formula>
    </cfRule>
  </conditionalFormatting>
  <conditionalFormatting sqref="V10 V12:V13">
    <cfRule type="containsText" dxfId="51" priority="13" operator="containsText" text="入力完了">
      <formula>NOT(ISERROR(SEARCH("入力完了",V10)))</formula>
    </cfRule>
  </conditionalFormatting>
  <conditionalFormatting sqref="V15 V17:V18">
    <cfRule type="containsText" dxfId="50" priority="12" operator="containsText" text="入力完了">
      <formula>NOT(ISERROR(SEARCH("入力完了",V15)))</formula>
    </cfRule>
  </conditionalFormatting>
  <conditionalFormatting sqref="V20 V22:V23">
    <cfRule type="containsText" dxfId="49" priority="11" operator="containsText" text="入力完了">
      <formula>NOT(ISERROR(SEARCH("入力完了",V20)))</formula>
    </cfRule>
  </conditionalFormatting>
  <conditionalFormatting sqref="V11">
    <cfRule type="containsText" dxfId="48" priority="9" operator="containsText" text="入力完了">
      <formula>NOT(ISERROR(SEARCH("入力完了",V11)))</formula>
    </cfRule>
  </conditionalFormatting>
  <conditionalFormatting sqref="V16">
    <cfRule type="containsText" dxfId="47" priority="8" operator="containsText" text="入力完了">
      <formula>NOT(ISERROR(SEARCH("入力完了",V16)))</formula>
    </cfRule>
  </conditionalFormatting>
  <conditionalFormatting sqref="V21">
    <cfRule type="containsText" dxfId="46" priority="7" operator="containsText" text="入力完了">
      <formula>NOT(ISERROR(SEARCH("入力完了",V21)))</formula>
    </cfRule>
  </conditionalFormatting>
  <conditionalFormatting sqref="V37:CT39">
    <cfRule type="containsText" dxfId="45" priority="3" operator="containsText" text="要件該当">
      <formula>NOT(ISERROR(SEARCH("要件該当",V37)))</formula>
    </cfRule>
    <cfRule type="containsText" dxfId="44" priority="4" operator="containsText" text="要件不該当">
      <formula>NOT(ISERROR(SEARCH("要件不該当",V37)))</formula>
    </cfRule>
  </conditionalFormatting>
  <conditionalFormatting sqref="V30:CT32">
    <cfRule type="cellIs" dxfId="43" priority="1" operator="greaterThanOrEqual">
      <formula>0.1</formula>
    </cfRule>
  </conditionalFormatting>
  <pageMargins left="0.51181102362204722" right="0.31496062992125984" top="0.19685039370078741" bottom="0.19685039370078741" header="0.31496062992125984" footer="0.15748031496062992"/>
  <pageSetup paperSize="9" scale="77" orientation="landscape" r:id="rId1"/>
  <headerFooter>
    <oddFooter>&amp;R西方商工会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A41AE-86BC-4187-A4D9-F6F72A599947}">
  <sheetPr>
    <tabColor rgb="FFC00000"/>
    <pageSetUpPr fitToPage="1"/>
  </sheetPr>
  <dimension ref="A1:DB403"/>
  <sheetViews>
    <sheetView showGridLines="0" tabSelected="1" zoomScale="84" zoomScaleNormal="84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R6" sqref="R6"/>
    </sheetView>
  </sheetViews>
  <sheetFormatPr defaultColWidth="9" defaultRowHeight="18.75"/>
  <cols>
    <col min="1" max="1" width="0.875" style="13" customWidth="1"/>
    <col min="2" max="3" width="5.125" style="13" hidden="1" customWidth="1"/>
    <col min="4" max="4" width="5.625" style="13" hidden="1" customWidth="1"/>
    <col min="5" max="7" width="5.125" style="13" hidden="1" customWidth="1"/>
    <col min="8" max="8" width="8.75" style="13" hidden="1" customWidth="1"/>
    <col min="9" max="9" width="7.125" style="13" customWidth="1"/>
    <col min="10" max="10" width="9" style="13" customWidth="1"/>
    <col min="11" max="18" width="15.625" style="13" customWidth="1"/>
    <col min="19" max="19" width="16.25" style="13" customWidth="1"/>
    <col min="20" max="20" width="3.75" style="13" customWidth="1"/>
    <col min="21" max="21" width="1.75" style="13" customWidth="1"/>
    <col min="22" max="22" width="15.875" style="13" customWidth="1"/>
    <col min="23" max="98" width="15.75" style="13" customWidth="1"/>
    <col min="99" max="99" width="15.5" style="13" customWidth="1"/>
    <col min="100" max="100" width="7.25" style="13" customWidth="1"/>
    <col min="101" max="101" width="19.25" style="66" hidden="1" customWidth="1"/>
    <col min="102" max="102" width="11.875" style="13" hidden="1" customWidth="1"/>
    <col min="103" max="103" width="9" style="13" hidden="1" customWidth="1"/>
    <col min="104" max="104" width="11.625" style="13" hidden="1" customWidth="1"/>
    <col min="105" max="106" width="9" style="13" hidden="1" customWidth="1"/>
    <col min="107" max="16384" width="9" style="13"/>
  </cols>
  <sheetData>
    <row r="1" spans="1:106" ht="29.25" customHeight="1">
      <c r="A1" s="8"/>
      <c r="B1" s="433" t="s">
        <v>3</v>
      </c>
      <c r="C1" s="433"/>
      <c r="D1" s="433"/>
      <c r="E1" s="433"/>
      <c r="F1" s="433"/>
      <c r="G1" s="433"/>
      <c r="H1" s="9"/>
      <c r="I1" s="57" t="s">
        <v>37</v>
      </c>
      <c r="J1" s="10"/>
      <c r="K1" s="10"/>
      <c r="L1" s="11"/>
      <c r="M1" s="38"/>
      <c r="N1" s="38"/>
      <c r="O1" s="38"/>
      <c r="P1" s="63" t="s">
        <v>24</v>
      </c>
      <c r="Q1" s="463" t="str">
        <f>IF('(1)エネルギー価格等入力'!R1="","",'(1)エネルギー価格等入力'!R1)</f>
        <v/>
      </c>
      <c r="R1" s="464"/>
      <c r="S1" s="465"/>
      <c r="V1" s="391" t="str">
        <f>IF('(1)エネルギー価格等入力'!R1="","☜ (１)のシートに 事業所名入力","")</f>
        <v>☜ (１)のシートに 事業所名入力</v>
      </c>
      <c r="CW1" s="462" t="s">
        <v>216</v>
      </c>
      <c r="CX1" s="462"/>
      <c r="CY1" s="462"/>
      <c r="CZ1" s="462"/>
      <c r="DA1" s="462"/>
      <c r="DB1" s="462"/>
    </row>
    <row r="2" spans="1:106" ht="5.45" customHeight="1">
      <c r="A2" s="8"/>
      <c r="B2" s="438" t="s">
        <v>4</v>
      </c>
      <c r="C2" s="438" t="s">
        <v>5</v>
      </c>
      <c r="D2" s="438" t="s">
        <v>6</v>
      </c>
      <c r="E2" s="438" t="s">
        <v>7</v>
      </c>
      <c r="F2" s="439" t="s">
        <v>8</v>
      </c>
      <c r="G2" s="439"/>
      <c r="H2" s="440" t="s">
        <v>9</v>
      </c>
      <c r="O2" s="37"/>
      <c r="CW2" s="462"/>
      <c r="CX2" s="462"/>
      <c r="CY2" s="462"/>
      <c r="CZ2" s="462"/>
      <c r="DA2" s="462"/>
      <c r="DB2" s="462"/>
    </row>
    <row r="3" spans="1:106" ht="22.5" customHeight="1" thickBot="1">
      <c r="A3" s="8"/>
      <c r="B3" s="438"/>
      <c r="C3" s="438"/>
      <c r="D3" s="438"/>
      <c r="E3" s="438"/>
      <c r="F3" s="439"/>
      <c r="G3" s="439"/>
      <c r="H3" s="440"/>
      <c r="I3" s="15" t="s">
        <v>61</v>
      </c>
      <c r="L3" s="250" t="s">
        <v>258</v>
      </c>
      <c r="M3" s="37"/>
      <c r="N3" s="37"/>
      <c r="O3" s="37"/>
      <c r="P3" s="37"/>
      <c r="Q3" s="37"/>
      <c r="R3" s="442" t="s">
        <v>26</v>
      </c>
      <c r="S3" s="442"/>
      <c r="CW3" s="462"/>
      <c r="CX3" s="462"/>
      <c r="CY3" s="462"/>
      <c r="CZ3" s="462"/>
      <c r="DA3" s="462"/>
      <c r="DB3" s="462"/>
    </row>
    <row r="4" spans="1:106" ht="22.5" customHeight="1" thickBot="1">
      <c r="A4" s="8"/>
      <c r="B4" s="438"/>
      <c r="C4" s="438"/>
      <c r="D4" s="438"/>
      <c r="E4" s="438"/>
      <c r="F4" s="439"/>
      <c r="G4" s="439"/>
      <c r="H4" s="441"/>
      <c r="I4" s="443"/>
      <c r="J4" s="444"/>
      <c r="K4" s="26">
        <v>4</v>
      </c>
      <c r="L4" s="26">
        <v>5</v>
      </c>
      <c r="M4" s="26">
        <v>6</v>
      </c>
      <c r="N4" s="26">
        <v>7</v>
      </c>
      <c r="O4" s="26">
        <v>8</v>
      </c>
      <c r="P4" s="26">
        <v>9</v>
      </c>
      <c r="Q4" s="26">
        <v>10</v>
      </c>
      <c r="R4" s="26">
        <v>11</v>
      </c>
      <c r="S4" s="27">
        <v>12</v>
      </c>
      <c r="V4" s="193" t="s">
        <v>52</v>
      </c>
    </row>
    <row r="5" spans="1:106" ht="22.5" customHeight="1" thickTop="1">
      <c r="A5" s="8"/>
      <c r="B5" s="16">
        <f>COUNT(K5:S5)</f>
        <v>0</v>
      </c>
      <c r="C5" s="16">
        <f>IF($B5=0,1,"")</f>
        <v>1</v>
      </c>
      <c r="D5" s="16" t="str">
        <f>IF(AND($B5&gt;=1,$B5&lt;=4),$B5,"")</f>
        <v/>
      </c>
      <c r="E5" s="16" t="str">
        <f>IF($B5=5,1,"")</f>
        <v/>
      </c>
      <c r="F5" s="414" t="str">
        <f>IF(D5="","","☜残り"&amp;(5-D5)&amp;"ヵ月分を入力してください。")</f>
        <v/>
      </c>
      <c r="G5" s="414"/>
      <c r="H5" s="25" t="str">
        <f>IF(E5=1,"入力完了です。",IF(C5=1,"☜基準月の事業収入を5ヵ月分入力してください。",IF(D5&gt;=1,F5,"")))</f>
        <v>☜基準月の事業収入を5ヵ月分入力してください。</v>
      </c>
      <c r="I5" s="422" t="s">
        <v>16</v>
      </c>
      <c r="J5" s="19" t="s">
        <v>0</v>
      </c>
      <c r="K5" s="4"/>
      <c r="L5" s="6"/>
      <c r="M5" s="6"/>
      <c r="N5" s="6"/>
      <c r="O5" s="6"/>
      <c r="P5" s="6"/>
      <c r="Q5" s="6"/>
      <c r="R5" s="6"/>
      <c r="S5" s="5"/>
      <c r="V5" s="346" t="str">
        <f>IF(COUNTA(K5:S5)=0,"☜ 入力",IF(COUNTA(K5:S5)=9,"入力完了","☜残り"&amp;9-COUNTA(K5:S5)&amp;"か月未入力"))</f>
        <v>☜ 入力</v>
      </c>
    </row>
    <row r="6" spans="1:106" ht="22.5" customHeight="1">
      <c r="A6" s="8"/>
      <c r="B6" s="16">
        <f>COUNT(K6:S6)</f>
        <v>0</v>
      </c>
      <c r="C6" s="16">
        <f>IF($B6=0,1,"")</f>
        <v>1</v>
      </c>
      <c r="D6" s="16" t="str">
        <f>IF(AND($B6&gt;=1,$B6&lt;=4),$B6,"")</f>
        <v/>
      </c>
      <c r="E6" s="16" t="str">
        <f>IF($B6=5,1,"")</f>
        <v/>
      </c>
      <c r="F6" s="414" t="str">
        <f>IF(D6="","","☜残り"&amp;(5-D6)&amp;"ヵ月分を入力してください。")</f>
        <v/>
      </c>
      <c r="G6" s="414"/>
      <c r="H6" s="25" t="str">
        <f>IF(E6=1,"入力完了です。",IF(C6=1,"☜基準月の事業収入を5ヵ月分入力してください。",IF(D6&gt;=1,F6,"")))</f>
        <v>☜基準月の事業収入を5ヵ月分入力してください。</v>
      </c>
      <c r="I6" s="423"/>
      <c r="J6" s="19" t="s">
        <v>1</v>
      </c>
      <c r="K6" s="2"/>
      <c r="L6" s="1"/>
      <c r="M6" s="1"/>
      <c r="N6" s="1"/>
      <c r="O6" s="1"/>
      <c r="P6" s="1"/>
      <c r="Q6" s="1"/>
      <c r="R6" s="1"/>
      <c r="S6" s="3"/>
      <c r="V6" s="347" t="str">
        <f>IF(COUNTA(K6:S6)=0,"☜ 入力",IF(COUNTA(K6:S6)=9,"入力完了","☜残り"&amp;9-COUNTA(K6:S6)&amp;"か月未入力"))</f>
        <v>☜ 入力</v>
      </c>
    </row>
    <row r="7" spans="1:106" ht="22.5" customHeight="1" thickBot="1">
      <c r="A7" s="8"/>
      <c r="B7" s="16">
        <f>COUNT(K7:S7)</f>
        <v>0</v>
      </c>
      <c r="C7" s="16">
        <f>IF($B7=0,1,"")</f>
        <v>1</v>
      </c>
      <c r="D7" s="16" t="str">
        <f>IF(AND($B7&gt;=1,$B7&lt;=4),$B7,"")</f>
        <v/>
      </c>
      <c r="E7" s="16" t="str">
        <f>IF($B7=5,1,"")</f>
        <v/>
      </c>
      <c r="F7" s="414" t="str">
        <f t="shared" ref="F7" si="0">IF(D7="","","☜残り"&amp;(5-D7)&amp;"ヵ月分を入力してください。")</f>
        <v/>
      </c>
      <c r="G7" s="414"/>
      <c r="H7" s="25" t="str">
        <f>IF(E7=1,"入力完了です。",IF(C7=1,"☜基準月の事業収入を5ヵ月分入力してください。",IF(D7&gt;=1,F7,"")))</f>
        <v>☜基準月の事業収入を5ヵ月分入力してください。</v>
      </c>
      <c r="I7" s="424"/>
      <c r="J7" s="28" t="s">
        <v>2</v>
      </c>
      <c r="K7" s="29"/>
      <c r="L7" s="30"/>
      <c r="M7" s="30"/>
      <c r="N7" s="30"/>
      <c r="O7" s="30"/>
      <c r="P7" s="30"/>
      <c r="Q7" s="30"/>
      <c r="R7" s="30"/>
      <c r="S7" s="33"/>
      <c r="V7" s="347" t="str">
        <f>IF(COUNTA(K7:S7)=0,"☜ 入力",IF(COUNTA(K7:S7)=9,"入力完了","☜残り"&amp;9-COUNTA(K7:S7)&amp;"か月未入力"))</f>
        <v>☜ 入力</v>
      </c>
    </row>
    <row r="8" spans="1:106" ht="22.5" customHeight="1" thickBot="1">
      <c r="A8" s="8"/>
      <c r="B8" s="16">
        <f>COUNT(K8:S8)</f>
        <v>0</v>
      </c>
      <c r="C8" s="16">
        <f>IF($B8=0,1,"")</f>
        <v>1</v>
      </c>
      <c r="D8" s="16" t="str">
        <f>IF(AND($B8&gt;=1,$B8&lt;=4),$B8,"")</f>
        <v/>
      </c>
      <c r="E8" s="16" t="str">
        <f>IF($B8=5,1,"")</f>
        <v/>
      </c>
      <c r="F8" s="414" t="str">
        <f>IF(D8="","","☜残り"&amp;(5-D8)&amp;"ヵ月分、必要により入力してください。")</f>
        <v/>
      </c>
      <c r="G8" s="414"/>
      <c r="H8" s="25" t="str">
        <f>IF(E8=1,"入力完了です。",IF(C8=1,"☜対象月の事業収入を5ヵ月分入力してください。",IF(D8&gt;=1,F8,"")))</f>
        <v>☜対象月の事業収入を5ヵ月分入力してください。</v>
      </c>
      <c r="I8" s="31" t="s">
        <v>25</v>
      </c>
      <c r="J8" s="32" t="s">
        <v>15</v>
      </c>
      <c r="K8" s="34"/>
      <c r="L8" s="35"/>
      <c r="M8" s="35"/>
      <c r="N8" s="35"/>
      <c r="O8" s="35"/>
      <c r="P8" s="35"/>
      <c r="Q8" s="35"/>
      <c r="R8" s="35"/>
      <c r="S8" s="36"/>
      <c r="V8" s="348" t="str">
        <f>IF(COUNTA(K8:S8)=0,"☜ 入力",IF(COUNTA(K8:S8)=9,"入力完了","☜残り"&amp;9-COUNTA(K8:S8)&amp;"か月未入力"))</f>
        <v>☜ 入力</v>
      </c>
    </row>
    <row r="9" spans="1:106" ht="18" customHeight="1">
      <c r="C9" s="14" t="s">
        <v>12</v>
      </c>
      <c r="I9" s="64" t="s">
        <v>29</v>
      </c>
    </row>
    <row r="10" spans="1:106" ht="15" customHeight="1">
      <c r="A10" s="8"/>
      <c r="B10" s="20"/>
      <c r="C10" s="14"/>
      <c r="D10" s="20"/>
      <c r="E10" s="20"/>
      <c r="F10" s="20"/>
      <c r="G10" s="20"/>
      <c r="H10" s="20"/>
      <c r="I10" s="64" t="s">
        <v>121</v>
      </c>
      <c r="V10" s="446" t="s">
        <v>207</v>
      </c>
      <c r="W10" s="446"/>
      <c r="X10" s="446"/>
    </row>
    <row r="11" spans="1:106" ht="9.6" customHeight="1">
      <c r="A11" s="8"/>
      <c r="B11" s="20"/>
      <c r="C11" s="14"/>
      <c r="D11" s="20"/>
      <c r="E11" s="20"/>
      <c r="F11" s="20"/>
      <c r="G11" s="20"/>
      <c r="H11" s="20"/>
      <c r="V11" s="447"/>
      <c r="W11" s="447"/>
      <c r="X11" s="447"/>
    </row>
    <row r="12" spans="1:106" ht="19.5" customHeight="1">
      <c r="A12" s="8"/>
      <c r="B12" s="21" t="s">
        <v>13</v>
      </c>
      <c r="C12" s="16" t="str">
        <f>IF(COUNT(K5:S5)=5,1,"")</f>
        <v/>
      </c>
      <c r="D12" s="20"/>
      <c r="E12" s="20"/>
      <c r="F12" s="20"/>
      <c r="G12" s="20"/>
      <c r="H12" s="20"/>
      <c r="I12" s="15" t="s">
        <v>75</v>
      </c>
      <c r="N12" s="58" t="s">
        <v>208</v>
      </c>
      <c r="P12" s="411" t="s">
        <v>11</v>
      </c>
      <c r="Q12" s="411"/>
      <c r="V12" s="72">
        <v>1</v>
      </c>
      <c r="W12" s="72">
        <v>2</v>
      </c>
      <c r="X12" s="72">
        <v>3</v>
      </c>
      <c r="Y12" s="72">
        <v>4</v>
      </c>
      <c r="Z12" s="72">
        <v>5</v>
      </c>
      <c r="AA12" s="72">
        <v>6</v>
      </c>
      <c r="AB12" s="72">
        <v>7</v>
      </c>
      <c r="AC12" s="72">
        <v>8</v>
      </c>
      <c r="AD12" s="72">
        <v>9</v>
      </c>
      <c r="AE12" s="72">
        <v>10</v>
      </c>
      <c r="AF12" s="72">
        <v>11</v>
      </c>
      <c r="AG12" s="72">
        <v>12</v>
      </c>
      <c r="AH12" s="72">
        <v>13</v>
      </c>
      <c r="AI12" s="72">
        <v>14</v>
      </c>
      <c r="AJ12" s="72">
        <v>15</v>
      </c>
      <c r="AK12" s="72">
        <v>16</v>
      </c>
      <c r="AL12" s="72">
        <v>17</v>
      </c>
      <c r="AM12" s="72">
        <v>18</v>
      </c>
      <c r="AN12" s="72">
        <v>19</v>
      </c>
      <c r="AO12" s="72">
        <v>20</v>
      </c>
      <c r="AP12" s="72">
        <v>21</v>
      </c>
      <c r="AQ12" s="72">
        <v>22</v>
      </c>
      <c r="AR12" s="72">
        <v>23</v>
      </c>
      <c r="AS12" s="72">
        <v>24</v>
      </c>
      <c r="AT12" s="72">
        <v>25</v>
      </c>
      <c r="AU12" s="72">
        <v>26</v>
      </c>
      <c r="AV12" s="72">
        <v>27</v>
      </c>
      <c r="AW12" s="72">
        <v>28</v>
      </c>
      <c r="AX12" s="72">
        <v>29</v>
      </c>
      <c r="AY12" s="72">
        <v>30</v>
      </c>
      <c r="AZ12" s="72">
        <v>31</v>
      </c>
      <c r="BA12" s="72">
        <v>32</v>
      </c>
      <c r="BB12" s="72">
        <v>33</v>
      </c>
      <c r="BC12" s="72">
        <v>34</v>
      </c>
      <c r="BD12" s="72">
        <v>35</v>
      </c>
      <c r="BE12" s="72">
        <v>36</v>
      </c>
      <c r="BF12" s="72">
        <v>37</v>
      </c>
      <c r="BG12" s="72">
        <v>38</v>
      </c>
      <c r="BH12" s="72">
        <v>39</v>
      </c>
      <c r="BI12" s="72">
        <v>40</v>
      </c>
      <c r="BJ12" s="72">
        <v>41</v>
      </c>
      <c r="BK12" s="72">
        <v>42</v>
      </c>
      <c r="BL12" s="72">
        <v>43</v>
      </c>
      <c r="BM12" s="72">
        <v>44</v>
      </c>
      <c r="BN12" s="72">
        <v>45</v>
      </c>
      <c r="BO12" s="72">
        <v>46</v>
      </c>
      <c r="BP12" s="72">
        <v>47</v>
      </c>
      <c r="BQ12" s="72">
        <v>48</v>
      </c>
      <c r="BR12" s="72">
        <v>49</v>
      </c>
      <c r="BS12" s="72">
        <v>50</v>
      </c>
      <c r="BT12" s="72">
        <v>51</v>
      </c>
      <c r="BU12" s="72">
        <v>52</v>
      </c>
      <c r="BV12" s="72">
        <v>53</v>
      </c>
      <c r="BW12" s="72">
        <v>54</v>
      </c>
      <c r="BX12" s="72">
        <v>55</v>
      </c>
      <c r="BY12" s="72">
        <v>56</v>
      </c>
      <c r="BZ12" s="72">
        <v>57</v>
      </c>
      <c r="CA12" s="72">
        <v>58</v>
      </c>
      <c r="CB12" s="72">
        <v>59</v>
      </c>
      <c r="CC12" s="72">
        <v>60</v>
      </c>
      <c r="CD12" s="72">
        <v>61</v>
      </c>
      <c r="CE12" s="72">
        <v>62</v>
      </c>
      <c r="CF12" s="72">
        <v>63</v>
      </c>
      <c r="CG12" s="72">
        <v>64</v>
      </c>
      <c r="CH12" s="72">
        <v>65</v>
      </c>
      <c r="CI12" s="72">
        <v>66</v>
      </c>
      <c r="CJ12" s="72">
        <v>67</v>
      </c>
      <c r="CK12" s="72">
        <v>68</v>
      </c>
      <c r="CL12" s="72">
        <v>69</v>
      </c>
      <c r="CM12" s="72">
        <v>70</v>
      </c>
      <c r="CN12" s="72">
        <v>71</v>
      </c>
      <c r="CO12" s="72">
        <v>72</v>
      </c>
      <c r="CP12" s="72">
        <v>73</v>
      </c>
      <c r="CQ12" s="72">
        <v>74</v>
      </c>
      <c r="CR12" s="72">
        <v>75</v>
      </c>
      <c r="CS12" s="72">
        <v>76</v>
      </c>
      <c r="CT12" s="72">
        <v>77</v>
      </c>
      <c r="CU12" s="66"/>
    </row>
    <row r="13" spans="1:106" ht="19.5" customHeight="1">
      <c r="A13" s="8"/>
      <c r="B13" s="22"/>
      <c r="I13" s="412"/>
      <c r="J13" s="413"/>
      <c r="K13" s="23" t="s">
        <v>17</v>
      </c>
      <c r="L13" s="23" t="s">
        <v>18</v>
      </c>
      <c r="M13" s="23" t="s">
        <v>19</v>
      </c>
      <c r="N13" s="23" t="s">
        <v>20</v>
      </c>
      <c r="O13" s="23" t="s">
        <v>21</v>
      </c>
      <c r="P13" s="23" t="s">
        <v>22</v>
      </c>
      <c r="Q13" s="23" t="s">
        <v>23</v>
      </c>
      <c r="V13" s="189" t="s">
        <v>122</v>
      </c>
      <c r="W13" s="189" t="s">
        <v>123</v>
      </c>
      <c r="X13" s="72" t="s">
        <v>132</v>
      </c>
      <c r="Y13" s="72" t="s">
        <v>133</v>
      </c>
      <c r="Z13" s="72" t="s">
        <v>134</v>
      </c>
      <c r="AA13" s="72" t="s">
        <v>135</v>
      </c>
      <c r="AB13" s="72" t="s">
        <v>136</v>
      </c>
      <c r="AC13" s="72" t="s">
        <v>137</v>
      </c>
      <c r="AD13" s="72" t="s">
        <v>138</v>
      </c>
      <c r="AE13" s="72" t="s">
        <v>139</v>
      </c>
      <c r="AF13" s="72" t="s">
        <v>140</v>
      </c>
      <c r="AG13" s="72" t="s">
        <v>141</v>
      </c>
      <c r="AH13" s="72" t="s">
        <v>142</v>
      </c>
      <c r="AI13" s="72" t="s">
        <v>143</v>
      </c>
      <c r="AJ13" s="72" t="s">
        <v>144</v>
      </c>
      <c r="AK13" s="72" t="s">
        <v>145</v>
      </c>
      <c r="AL13" s="72" t="s">
        <v>146</v>
      </c>
      <c r="AM13" s="72" t="s">
        <v>147</v>
      </c>
      <c r="AN13" s="72" t="s">
        <v>148</v>
      </c>
      <c r="AO13" s="72" t="s">
        <v>149</v>
      </c>
      <c r="AP13" s="72" t="s">
        <v>150</v>
      </c>
      <c r="AQ13" s="72" t="s">
        <v>151</v>
      </c>
      <c r="AR13" s="72" t="s">
        <v>152</v>
      </c>
      <c r="AS13" s="72" t="s">
        <v>153</v>
      </c>
      <c r="AT13" s="72" t="s">
        <v>154</v>
      </c>
      <c r="AU13" s="72" t="s">
        <v>155</v>
      </c>
      <c r="AV13" s="72" t="s">
        <v>156</v>
      </c>
      <c r="AW13" s="72" t="s">
        <v>157</v>
      </c>
      <c r="AX13" s="72" t="s">
        <v>158</v>
      </c>
      <c r="AY13" s="72" t="s">
        <v>159</v>
      </c>
      <c r="AZ13" s="72" t="s">
        <v>160</v>
      </c>
      <c r="BA13" s="72" t="s">
        <v>161</v>
      </c>
      <c r="BB13" s="72" t="s">
        <v>162</v>
      </c>
      <c r="BC13" s="72" t="s">
        <v>163</v>
      </c>
      <c r="BD13" s="72" t="s">
        <v>164</v>
      </c>
      <c r="BE13" s="72" t="s">
        <v>165</v>
      </c>
      <c r="BF13" s="72" t="s">
        <v>166</v>
      </c>
      <c r="BG13" s="72" t="s">
        <v>167</v>
      </c>
      <c r="BH13" s="72" t="s">
        <v>168</v>
      </c>
      <c r="BI13" s="72" t="s">
        <v>169</v>
      </c>
      <c r="BJ13" s="72" t="s">
        <v>170</v>
      </c>
      <c r="BK13" s="72" t="s">
        <v>171</v>
      </c>
      <c r="BL13" s="72" t="s">
        <v>172</v>
      </c>
      <c r="BM13" s="72" t="s">
        <v>173</v>
      </c>
      <c r="BN13" s="72" t="s">
        <v>174</v>
      </c>
      <c r="BO13" s="72" t="s">
        <v>175</v>
      </c>
      <c r="BP13" s="72" t="s">
        <v>176</v>
      </c>
      <c r="BQ13" s="72" t="s">
        <v>177</v>
      </c>
      <c r="BR13" s="72" t="s">
        <v>178</v>
      </c>
      <c r="BS13" s="72" t="s">
        <v>179</v>
      </c>
      <c r="BT13" s="72" t="s">
        <v>180</v>
      </c>
      <c r="BU13" s="72" t="s">
        <v>181</v>
      </c>
      <c r="BV13" s="72" t="s">
        <v>182</v>
      </c>
      <c r="BW13" s="72" t="s">
        <v>183</v>
      </c>
      <c r="BX13" s="72" t="s">
        <v>184</v>
      </c>
      <c r="BY13" s="72" t="s">
        <v>185</v>
      </c>
      <c r="BZ13" s="72" t="s">
        <v>186</v>
      </c>
      <c r="CA13" s="72" t="s">
        <v>189</v>
      </c>
      <c r="CB13" s="72" t="s">
        <v>187</v>
      </c>
      <c r="CC13" s="72" t="s">
        <v>188</v>
      </c>
      <c r="CD13" s="72" t="s">
        <v>190</v>
      </c>
      <c r="CE13" s="72" t="s">
        <v>191</v>
      </c>
      <c r="CF13" s="72" t="s">
        <v>192</v>
      </c>
      <c r="CG13" s="72" t="s">
        <v>193</v>
      </c>
      <c r="CH13" s="72" t="s">
        <v>194</v>
      </c>
      <c r="CI13" s="72" t="s">
        <v>195</v>
      </c>
      <c r="CJ13" s="72" t="s">
        <v>196</v>
      </c>
      <c r="CK13" s="72" t="s">
        <v>197</v>
      </c>
      <c r="CL13" s="72" t="s">
        <v>198</v>
      </c>
      <c r="CM13" s="73" t="s">
        <v>199</v>
      </c>
      <c r="CN13" s="72" t="s">
        <v>200</v>
      </c>
      <c r="CO13" s="72" t="s">
        <v>201</v>
      </c>
      <c r="CP13" s="72" t="s">
        <v>202</v>
      </c>
      <c r="CQ13" s="72" t="s">
        <v>203</v>
      </c>
      <c r="CR13" s="73" t="s">
        <v>204</v>
      </c>
      <c r="CS13" s="72" t="s">
        <v>205</v>
      </c>
      <c r="CT13" s="73" t="s">
        <v>206</v>
      </c>
    </row>
    <row r="14" spans="1:106" ht="19.5" customHeight="1">
      <c r="A14" s="8"/>
      <c r="B14" s="16">
        <f>COUNT(K14:S14)</f>
        <v>0</v>
      </c>
      <c r="C14" s="16">
        <f>IF($B14=0,1,"")</f>
        <v>1</v>
      </c>
      <c r="D14" s="16" t="str">
        <f>IF(AND($B14&gt;=1,$B14&lt;=4),$B14,"")</f>
        <v/>
      </c>
      <c r="E14" s="16" t="str">
        <f>IF($B14=5,1,"")</f>
        <v/>
      </c>
      <c r="F14" s="414" t="str">
        <f>IF(D14="","","☜残り"&amp;(5-D14)&amp;"ヵ月分を入力してください。")</f>
        <v/>
      </c>
      <c r="G14" s="414"/>
      <c r="H14" s="18" t="str">
        <f>IF(E14=1,"入力完了です。",IF(C14=1,"☜基準月の事業収入を5ヵ月分入力してください。",IF(D14&gt;=1,F14,"")))</f>
        <v>☜基準月の事業収入を5ヵ月分入力してください。</v>
      </c>
      <c r="I14" s="415" t="s">
        <v>16</v>
      </c>
      <c r="J14" s="19" t="s">
        <v>0</v>
      </c>
      <c r="K14" s="335" t="str">
        <f>IF(OR(K5="",L5="",M5="",K8="",L8="",M8=""),"",IF(AND(SUM(K5:M5)=0,SUM(K8:M8)&gt;0),100%,ROUNDDOWN((SUM(K8:M8)-SUM(K5:M5))/SUM(K5:M5),5)))</f>
        <v/>
      </c>
      <c r="L14" s="335" t="str">
        <f>IF(OR(L5="",M5="",N5="",L8="",M8="",N8=""),"",IF(AND(SUM(L5:N5)=0,SUM(L8:N8)&gt;0),100%,ROUNDDOWN((SUM(L8:N8)-SUM(L5:N5))/SUM(L5:N5),5)))</f>
        <v/>
      </c>
      <c r="M14" s="335" t="str">
        <f t="shared" ref="M14:Q14" si="1">IF(OR(M5="",N5="",O5="",M8="",N8="",O8=""),"",IF(AND(SUM(M5:O5)=0,SUM(M8:O8)&gt;0),100%,ROUNDDOWN((SUM(M8:O8)-SUM(M5:O5))/SUM(M5:O5),5)))</f>
        <v/>
      </c>
      <c r="N14" s="335" t="str">
        <f t="shared" si="1"/>
        <v/>
      </c>
      <c r="O14" s="335" t="str">
        <f t="shared" si="1"/>
        <v/>
      </c>
      <c r="P14" s="335" t="str">
        <f t="shared" si="1"/>
        <v/>
      </c>
      <c r="Q14" s="335" t="str">
        <f t="shared" si="1"/>
        <v/>
      </c>
      <c r="V14" s="335" t="str">
        <f>IF(OR(K5="",L5="",N5="",K$8="",L$8="",N$8=""),"",IF(AND(SUM(K5:L5,N5)=0,SUM(K$8:L$8,N$8)&gt;0),100%,ROUNDDOWN((SUM(K$8:L$8,N$8)-SUM(K5:L5,N5))/SUM(K5:L5,N5),5)))</f>
        <v/>
      </c>
      <c r="W14" s="335" t="str">
        <f>IF(OR(K5="",L5="",O5="",K$8="",L$8="",O$8=""),"",IF(AND(SUM(K5:L5,O5)=0,SUM(K$8:L$8,O$8)&gt;0),100%,ROUNDDOWN((SUM(K$8:L$8,O$8)-SUM(K5:L5,O5))/SUM(K5:L5,O5),5)))</f>
        <v/>
      </c>
      <c r="X14" s="335" t="str">
        <f>IF(OR(K5="",L5="",P5="",K$8="",L$8="",P$8=""),"",IF(AND(SUM(K5:L5,P5)=0,SUM(K$8:L$8,P$8)&gt;0),100%,ROUNDDOWN((SUM(K$8:L$8,P$8)-SUM(K5:L5,P5))/SUM(K5:L5,P5),5)))</f>
        <v/>
      </c>
      <c r="Y14" s="335" t="str">
        <f>IF(OR(K5="",L5="",Q5="",K$8="",L$8="",Q$8=""),"",IF(AND(SUM(K5:L5,Q5)=0,SUM(K$8:L$8,Q$8)&gt;0),100%,ROUNDDOWN((SUM(K$8:L$8,Q$8)-SUM(K5:L5,Q5))/SUM(K5:L5,Q5),5)))</f>
        <v/>
      </c>
      <c r="Z14" s="335" t="str">
        <f>IF(OR(K5="",L5="",R5="",K$8="",L$8="",R$8=""),"",IF(AND(SUM(K5:L5,R5)=0,SUM(K$8:L$8,R$8)&gt;0),100%,ROUNDDOWN((SUM(K$8:L$8,R$8)-SUM(K5:L5,R5))/SUM(K5:L5,R5),5)))</f>
        <v/>
      </c>
      <c r="AA14" s="335" t="str">
        <f>IF(OR(K5="",L5="",S5="",K$8="",L$8="",S$8=""),"",IF(AND(SUM(K5:L5,S5)=0,SUM(K$8:L$8,S$8)&gt;0),100%,ROUNDDOWN((SUM(K$8:L$8,S$8)-SUM(K5:L5,S5))/SUM(K5:L5,S5),5)))</f>
        <v/>
      </c>
      <c r="AB14" s="335" t="str">
        <f>IF(OR(K5="",M5="",N5="",K$8="",M$8="",N$8=""),"",IF(AND(SUM(K5,M5:N5)=0,SUM(K$8,M$8:N$8)&gt;0),100%,ROUNDDOWN((SUM(K$8,M$8:N$8)-SUM(K5,M5:N5))/SUM(K5,M5:N5),5)))</f>
        <v/>
      </c>
      <c r="AC14" s="335" t="str">
        <f>IF(OR(K5="",M5="",O5="",K$8="",M$8="",O$8=""),"",IF(AND(SUM(K5,M5,O5)=0,SUM(K$8,M$8,O$8)&gt;0),100%,ROUNDDOWN((SUM(K$8,M$8,O$8)-SUM(K5,M5,O5))/SUM(K5,M5,O5),5)))</f>
        <v/>
      </c>
      <c r="AD14" s="335" t="str">
        <f>IF(OR(K5="",M5="",P5="",K$8="",M$8="",P$8=""),"",IF(AND(SUM(K5,M5,P5)=0,SUM(K$8,M$8,P$8)&gt;0),100%,ROUNDDOWN((SUM(K$8,M$8,P$8)-SUM(K5,M5,P5))/SUM(K5,M5,P5),5)))</f>
        <v/>
      </c>
      <c r="AE14" s="335" t="str">
        <f>IF(OR(K5="",M5="",Q5="",K$8="",M$8="",Q$8=""),"",IF(AND(SUM(K5,M5,Q5)=N40,SUM(K$8,M$8,Q$8)&gt;0),100%,ROUNDDOWN((SUM(K$8,M$8,Q$8)-SUM(K5,M5,Q5))/SUM(K5,M5,Q5),5)))</f>
        <v/>
      </c>
      <c r="AF14" s="335" t="str">
        <f>IF(OR(K5="",M5="",R5="",K$8="",M$8="",R$8=""),"",IF(AND(SUM(K5,M5,R5)=O40,SUM(K$8,M$8,R$8)&gt;0),100%,ROUNDDOWN((SUM(K$8,M$8,R$8)-SUM(K5,M5,R5))/SUM(K5,M5,R5),5)))</f>
        <v/>
      </c>
      <c r="AG14" s="335" t="str">
        <f>IF(OR(K5="",M5="",S5="",K$8="",M$8="",S$8=""),"",IF(AND(SUM(K5,M5,S5)=P40,SUM(K$8,M$8,S$8)&gt;0),100%,ROUNDDOWN((SUM(K$8,M$8,S$8)-SUM(K5,M5,S5))/SUM(K5,M5,S5),5)))</f>
        <v/>
      </c>
      <c r="AH14" s="335" t="str">
        <f>IF(OR(K5="",N5="",O5="",K$8="",N$8="",O$8=""),"",IF(AND(SUM(K5,N5,O5)=Q40,SUM(K$8,N$8,O$8)&gt;0),100%,ROUNDDOWN((SUM(K$8,N$8,O$8)-SUM(K5,N5,O5))/SUM(K5,N5,O5),5)))</f>
        <v/>
      </c>
      <c r="AI14" s="335" t="str">
        <f>IF(OR(K5="",N5="",P5="",K$8="",N$8="",P$8=""),"",IF(AND(SUM(K5,N5,P5)=R40,SUM(K$8,N$8,P$8)&gt;0),100%,ROUNDDOWN((SUM(K$8,N$8,P$8)-SUM(K5,N5,P5))/SUM(K5,N5,P5),5)))</f>
        <v/>
      </c>
      <c r="AJ14" s="335" t="str">
        <f>IF(OR(K5="",N5="",Q5="",K$8="",N$8="",Q$8=""),"",IF(AND(SUM(K5,N5,Q5)=S40,SUM(K$8,N$8,Q$8)&gt;0),100%,ROUNDDOWN((SUM(K$8,N$8,Q$8)-SUM(K5,N5,Q5))/SUM(K5,N5,Q5),5)))</f>
        <v/>
      </c>
      <c r="AK14" s="335" t="str">
        <f>IF(OR(K5="",N5="",R5="",K$8="",N$8="",R$8=""),"",IF(AND(SUM(K5,N5,R5)=T40,SUM(K$8,N$8,R$8)&gt;0),100%,ROUNDDOWN((SUM(K$8,N$8,R$8)-SUM(K5,N5,R5))/SUM(K5,N5,R5),5)))</f>
        <v/>
      </c>
      <c r="AL14" s="335" t="str">
        <f>IF(OR(K5="",N5="",S5="",K$8="",N$8="",S$8=""),"",IF(AND(SUM(K5,N5,S5)=T40,SUM(K$8,N$8,S$8)&gt;0),100%,ROUNDDOWN((SUM(K$8,N$8,S$8)-SUM(K5,N5,S5))/SUM(K5,N5,S5),5)))</f>
        <v/>
      </c>
      <c r="AM14" s="345" t="str">
        <f>IF(OR(K5="",O5="",P5="",K$8="",O$8="",P$8=""),"",IF(AND(SUM(K5,O5,P5)=R40,SUM(K$8,O$8,P$8)&gt;0),100%,ROUNDDOWN((SUM(K$8,O$8,P$8)-SUM(K5,O5,P5))/SUM(K5,O5,P5),5)))</f>
        <v/>
      </c>
      <c r="AN14" s="345" t="str">
        <f>IF(OR(K5="",O5="",Q5="",K$8="",O$8="",Q$8=""),"",IF(AND(SUM(K5,O5,Q5)=R40,SUM(K$8,O$8,Q$8)&gt;0),100%,ROUNDDOWN((SUM(K$8,O$8,Q$8)-SUM(K5,O5,Q5))/SUM(K5,O5,Q5),5)))</f>
        <v/>
      </c>
      <c r="AO14" s="345" t="str">
        <f>IF(OR(K5="",O5="",R5="",K$8="",O$8="",R$8=""),"",IF(AND(SUM(K5,O5,R5)=R40,SUM(K$8,O$8,R$8)&gt;0),100%,ROUNDDOWN((SUM(K$8,O$8,R$8)-SUM(K5,O5,R5))/SUM(K5,O5,R5),5)))</f>
        <v/>
      </c>
      <c r="AP14" s="345" t="str">
        <f>IF(OR(K5="",O5="",S5="",K$8="",O$8="",S$8=""),"",IF(AND(SUM(K5,O5,S5)=R40,SUM(K$8,O$8,S$8)&gt;0),100%,ROUNDDOWN((SUM(K$8,O$8,S$8)-SUM(K5,O5,S5))/SUM(K5,O5,S5),5)))</f>
        <v/>
      </c>
      <c r="AQ14" s="345" t="str">
        <f>IF(OR(K5="",P5="",Q5="",K$8="",P$8="",Q$8=""),"",IF(AND(SUM(K5,P5,Q5)=R40,SUM(K$8,P$8,Q$8)&gt;0),100%,ROUNDDOWN((SUM(K$8,P$8,Q$8)-SUM(K5,P5,Q5))/SUM(K5,P5,Q5),5)))</f>
        <v/>
      </c>
      <c r="AR14" s="345" t="str">
        <f>IF(OR(K5="",P5="",R5="",K$8="",P$8="",R$8=""),"",IF(AND(SUM(K5,P5,R5)=R40,SUM(K$8,P$8,R$8)&gt;0),100%,ROUNDDOWN((SUM(K$8,P$8,R$8)-SUM(K5,P5,R5))/SUM(K5,P5,R5),5)))</f>
        <v/>
      </c>
      <c r="AS14" s="345" t="str">
        <f>IF(OR(K5="",P5="",S5="",K$8="",P$8="",S$8=""),"",IF(AND(SUM(K5,P5,S5)=R40,SUM(K$8,P$8,S$8)&gt;0),100%,ROUNDDOWN((SUM(K$8,P$8,S$8)-SUM(K5,P5,S5))/SUM(K5,P5,S5),5)))</f>
        <v/>
      </c>
      <c r="AT14" s="345" t="str">
        <f>IF(OR(K5="",Q5="",R5="",K$8="",Q$8="",R$8=""),"",IF(AND(SUM(K5,Q5,R5)=R40,SUM(K$8,Q$8,R$8)&gt;0),100%,ROUNDDOWN((SUM(K$8,Q$8,R$8)-SUM(K5,Q5,R5))/SUM(K5,Q5,R5),5)))</f>
        <v/>
      </c>
      <c r="AU14" s="345" t="str">
        <f>IF(OR(K5="",Q5="",S5="",K$8="",Q$8="",S$8=""),"",IF(AND(SUM(K5,Q5,S5)=R40,SUM(K$8,Q$8,S$8)&gt;0),100%,ROUNDDOWN((SUM(K$8,Q$8,S$8)-SUM(K5,Q5,S5))/SUM(K5,Q5,S5),5)))</f>
        <v/>
      </c>
      <c r="AV14" s="345" t="str">
        <f>IF(OR(K5="",R5="",S5="",K$8="",R$8="",S$8=""),"",IF(AND(SUM(K5,R5,S5)=R40,SUM(K$8,R$8,S$8)&gt;0),100%,ROUNDDOWN((SUM(K$8,R$8,S$8)-SUM(K5,R5,S5))/SUM(K5,R5,S5),5)))</f>
        <v/>
      </c>
      <c r="AW14" s="345" t="str">
        <f>IF(OR(L5="",M5="",O5="",L$8="",M$8="",O$8=""),"",IF(AND(SUM(L5,M5,O5)=0,SUM(L$8,M$8,O$8)&gt;0),100%,ROUNDDOWN((SUM(L$8,M$8,O$8)-SUM(L5,M5,O5))/SUM(L5,M5,O5),5)))</f>
        <v/>
      </c>
      <c r="AX14" s="345" t="str">
        <f>IF(OR(L5="",M5="",P5="",L$8="",M$8="",P$8=""),"",IF(AND(SUM(L5,M5,P5)=0,SUM(L$8,M$8,P$8)&gt;0),100%,ROUNDDOWN((SUM(L$8,M$8,P$8)-SUM(L5,M5,P5))/SUM(L5,M5,P5),5)))</f>
        <v/>
      </c>
      <c r="AY14" s="345" t="str">
        <f>IF(OR(L5="",M5="",Q5="",L$8="",M$8="",Q$8=""),"",IF(AND(SUM(L5,M5,Q5)=0,SUM(L$8,M$8,Q$8)&gt;0),100%,ROUNDDOWN((SUM(L$8,M$8,Q$8)-SUM(L5,M5,Q5))/SUM(L5,M5,Q5),5)))</f>
        <v/>
      </c>
      <c r="AZ14" s="345" t="str">
        <f>IF(OR(L5="",M5="",R5="",L$8="",M$8="",R$8=""),"",IF(AND(SUM(L5,M5,R5)=0,SUM(L$8,M$8,R$8)&gt;0),100%,ROUNDDOWN((SUM(L$8,M$8,R$8)-SUM(L5,M5,R5))/SUM(L5,M5,R5),5)))</f>
        <v/>
      </c>
      <c r="BA14" s="345" t="str">
        <f>IF(OR(L5="",M5="",S5="",L$8="",M$8="",S$8=""),"",IF(AND(SUM(L5,M5,S5)=0,SUM(L$8,M$8,S$8)&gt;0),100%,ROUNDDOWN((SUM(L$8,M$8,S$8)-SUM(L5,M5,S5))/SUM(L5,M5,S5),5)))</f>
        <v/>
      </c>
      <c r="BB14" s="345" t="str">
        <f>IF(OR(L5="",N5="",O5="",L$8="",N$8="",O$8=""),"",IF(AND(SUM(L5,N5,O5)=0,SUM(L$8,N$8,O$8)&gt;0),100%,ROUNDDOWN((SUM(L$8,N$8,O$8)-SUM(L5,N5,O5))/SUM(L5,N5,O5),5)))</f>
        <v/>
      </c>
      <c r="BC14" s="345" t="str">
        <f>IF(OR(L5="",N5="",P5="",L$8="",N$8="",P$8=""),"",IF(AND(SUM(L5,N5,P5)=0,SUM(L$8,N$8,P$8)&gt;0),100%,ROUNDDOWN((SUM(L$8,N$8,P$8)-SUM(L5,N5,P5))/SUM(L5,N5,P5),5)))</f>
        <v/>
      </c>
      <c r="BD14" s="345" t="str">
        <f>IF(OR(L5="",N5="",Q5="",L$8="",N$8="",Q$8=""),"",IF(AND(SUM(L5,N5,Q5)=0,SUM(L$8,N$8,Q$8)&gt;0),100%,ROUNDDOWN((SUM(L$8,N$8,Q$8)-SUM(L5,N5,Q5))/SUM(L5,N5,Q5),5)))</f>
        <v/>
      </c>
      <c r="BE14" s="345" t="str">
        <f>IF(OR(L5="",N5="",R5="",L$8="",N$8="",R$8=""),"",IF(AND(SUM(L5,N5,R5)=0,SUM(L$8,N$8,R$8)&gt;0),100%,ROUNDDOWN((SUM(L$8,N$8,R$8)-SUM(L5,N5,R5))/SUM(L5,N5,R5),5)))</f>
        <v/>
      </c>
      <c r="BF14" s="345" t="str">
        <f>IF(OR(L5="",N5="",S5="",L$8="",N$8="",S$8=""),"",IF(AND(SUM(L5,N5,S5)=0,SUM(L$8,N$8,S$8)&gt;0),100%,ROUNDDOWN((SUM(L$8,N$8,S$8)-SUM(L5,N5,S5))/SUM(L5,N5,S5),5)))</f>
        <v/>
      </c>
      <c r="BG14" s="345" t="str">
        <f>IF(OR(L5="",O5="",P5="",L$8="",O$8="",P$8=""),"",IF(AND(SUM(L5,O5,P5)=0,SUM(L$8,O$8,P$8)&gt;0),100%,ROUNDDOWN((SUM(L$8,O$8,P$8)-SUM(L5,O5,P5))/SUM(L5,O5,P5),5)))</f>
        <v/>
      </c>
      <c r="BH14" s="345" t="str">
        <f>IF(OR(L5="",O5="",Q5="",L$8="",O$8="",Q$8=""),"",IF(AND(SUM(L5,O5,Q5)=0,SUM(L$8,O$8,Q$8)&gt;0),100%,ROUNDDOWN((SUM(L$8,O$8,Q$8)-SUM(L5,O5,Q5))/SUM(L5,O5,Q5),5)))</f>
        <v/>
      </c>
      <c r="BI14" s="345" t="str">
        <f>IF(OR(L5="",O5="",R5="",L$8="",O$8="",R$8=""),"",IF(AND(SUM(L5,O5,R5)=0,SUM(L$8,O$8,R$8)&gt;0),100%,ROUNDDOWN((SUM(L$8,O$8,R$8)-SUM(L5,O5,R5))/SUM(L5,O5,R5),5)))</f>
        <v/>
      </c>
      <c r="BJ14" s="345" t="str">
        <f>IF(OR(L5="",O5="",S5="",L$8="",O$8="",S$8=""),"",IF(AND(SUM(L5,O5,S5)=0,SUM(L$8,O$8,S$8)&gt;0),100%,ROUNDDOWN((SUM(L$8,O$8,S$8)-SUM(L5,O5,S5))/SUM(L5,O5,S5),5)))</f>
        <v/>
      </c>
      <c r="BK14" s="345" t="str">
        <f>IF(OR(L5="",P5="",Q5="",L$8="",P$8="",Q$8=""),"",IF(AND(SUM(L5,P5,Q5)=0,SUM(L$8,P$8,Q$8)&gt;0),100%,ROUNDDOWN((SUM(L$8,P$8,Q$8)-SUM(L5,P5,Q5))/SUM(L5,P5,Q5),5)))</f>
        <v/>
      </c>
      <c r="BL14" s="345" t="str">
        <f>IF(OR(L5="",P5="",R5="",L$8="",P$8="",R$8=""),"",IF(AND(SUM(L5,P5,R5)=0,SUM(L$8,P$8,R$8)&gt;0),100%,ROUNDDOWN((SUM(L$8,P$8,R$8)-SUM(L5,P5,R5))/SUM(L5,P5,R5),5)))</f>
        <v/>
      </c>
      <c r="BM14" s="345" t="str">
        <f>IF(OR(L5="",P5="",S5="",L$8="",P$8="",S$8=""),"",IF(AND(SUM(L5,P5,S5)=0,SUM(L$8,P$8,S$8)&gt;0),100%,ROUNDDOWN((SUM(L$8,P$8,S$8)-SUM(L5,P5,S5))/SUM(L5,P5,S5),5)))</f>
        <v/>
      </c>
      <c r="BN14" s="345" t="str">
        <f>IF(OR(L5="",Q5="",R5="",L$8="",Q$8="",R$8=""),"",IF(AND(SUM(L5,Q5,R5)=0,SUM(L$8,Q$8,R$8)&gt;0),100%,ROUNDDOWN((SUM(L$8,Q$8,R$8)-SUM(L5,Q5,R5))/SUM(L5,Q5,R5),5)))</f>
        <v/>
      </c>
      <c r="BO14" s="345" t="str">
        <f>IF(OR(L5="",Q5="",S5="",L$8="",Q$8="",S$8=""),"",IF(AND(SUM(L5,Q5,S5)=0,SUM(L$8,Q$8,S$8)&gt;0),100%,ROUNDDOWN((SUM(L$8,Q$8,S$8)-SUM(L5,Q5,S5))/SUM(L5,Q5,S5),5)))</f>
        <v/>
      </c>
      <c r="BP14" s="345" t="str">
        <f>IF(OR(L5="",R5="",S5="",L$8="",R$8="",S$8=""),"",IF(AND(SUM(L5,R5,S5)=0,SUM(L$8,R$8,S$8)&gt;0),100%,ROUNDDOWN((SUM(L$8,R$8,S$8)-SUM(L5,R5,S5))/SUM(L5,R5,S5),5)))</f>
        <v/>
      </c>
      <c r="BQ14" s="345" t="str">
        <f>IF(OR(M5="",N5="",P5="",M$8="",N$8="",P$8=""),"",IF(AND(SUM(M5,N5,P5)=0,SUM(M$8,N$8,P$8)&gt;0),100%,ROUNDDOWN((SUM(M$8,N$8,P$8)-SUM(M5,N5,P5))/SUM(M5,N5,P5),5)))</f>
        <v/>
      </c>
      <c r="BR14" s="345" t="str">
        <f>IF(OR(M5="",N5="",Q5="",M$8="",N$8="",Q$8=""),"",IF(AND(SUM(M5,N5,Q5)=0,SUM(M$8,N$8,Q$8)&gt;0),100%,ROUNDDOWN((SUM(M$8,N$8,Q$8)-SUM(M5,N5,Q5))/SUM(M5,N5,Q5),5)))</f>
        <v/>
      </c>
      <c r="BS14" s="345" t="str">
        <f>IF(OR(M5="",N5="",R5="",M$8="",N$8="",R$8=""),"",IF(AND(SUM(M5,N5,R5)=0,SUM(M$8,N$8,R$8)&gt;0),100%,ROUNDDOWN((SUM(M$8,N$8,R$8)-SUM(M5,N5,R5))/SUM(M5,N5,R5),5)))</f>
        <v/>
      </c>
      <c r="BT14" s="345" t="str">
        <f>IF(OR(M5="",N5="",S5="",M$8="",N$8="",S$8=""),"",IF(AND(SUM(M5,N5,S5)=0,SUM(M$8,N$8,S$8)&gt;0),100%,ROUNDDOWN((SUM(M$8,N$8,S$8)-SUM(M5,N5,S5))/SUM(M5,N5,S5),5)))</f>
        <v/>
      </c>
      <c r="BU14" s="345" t="str">
        <f>IF(OR(M5="",O5="",P5="",M$8="",O$8="",P$8=""),"",IF(AND(SUM(M5,O5,P5)=R40,SUM(M$8,O$8,P$8)&gt;0),100%,ROUNDDOWN((SUM(M$8,O$8,P$8)-SUM(M5,O5,P5))/SUM(M5,O5,P5),5)))</f>
        <v/>
      </c>
      <c r="BV14" s="345" t="str">
        <f>IF(OR(M5="",O5="",Q5="",M$8="",O$8="",Q$8=""),"",IF(AND(SUM(M5,O5,Q5)=R40,SUM(M$8,O$8,Q$8)&gt;0),100%,ROUNDDOWN((SUM(M$8,O$8,Q$8)-SUM(M5,O5,Q5))/SUM(M5,O5,Q5),5)))</f>
        <v/>
      </c>
      <c r="BW14" s="345" t="str">
        <f>IF(OR(M5="",O5="",R5="",M$8="",O$8="",R$8=""),"",IF(AND(SUM(M5,O5,R5)=R40,SUM(M$8,O$8,R$8)&gt;0),100%,ROUNDDOWN((SUM(M$8,O$8,R$8)-SUM(M5,O5,R5))/SUM(M5,O5,R5),5)))</f>
        <v/>
      </c>
      <c r="BX14" s="345" t="str">
        <f>IF(OR(M5="",O5="",S5="",M$8="",O$8="",S$8=""),"",IF(AND(SUM(M5,O5,S5)=R40,SUM(M$8,O$8,S$8)&gt;0),100%,ROUNDDOWN((SUM(M$8,O$8,S$8)-SUM(M5,O5,S5))/SUM(M5,O5,S5),5)))</f>
        <v/>
      </c>
      <c r="BY14" s="345" t="str">
        <f>IF(OR(M5="",P5="",Q5="",M$8="",P$8="",Q$8=""),"",IF(AND(SUM(M5,P5,Q5)=0,SUM(M$8,P$8,Q$8)&gt;0),100%,ROUNDDOWN((SUM(M$8,P$8,Q$8)-SUM(M5,P5,Q5))/SUM(M5,P5,Q5),5)))</f>
        <v/>
      </c>
      <c r="BZ14" s="345" t="str">
        <f>IF(OR(M5="",P5="",R5="",M$8="",P$8="",R$8=""),"",IF(AND(SUM(M5,P5,R5)=0,SUM(M$8,P$8,R$8)&gt;0),100%,ROUNDDOWN((SUM(M$8,P$8,R$8)-SUM(M5,P5,R5))/SUM(M5,P5,R5),5)))</f>
        <v/>
      </c>
      <c r="CA14" s="345" t="str">
        <f>IF(OR(M5="",P5="",S5="",M$8="",P$8="",S$8=""),"",IF(AND(SUM(M5,P5,S5)=0,SUM(M$8,P$8,S$8)&gt;0),100%,ROUNDDOWN((SUM(M$8,P$8,S$8)-SUM(M5,P5,S5))/SUM(M5,P5,S5),5)))</f>
        <v/>
      </c>
      <c r="CB14" s="345" t="str">
        <f>IF(OR(M5="",Q5="",R5="",M$8="",Q$8="",R$8=""),"",IF(AND(SUM(M5,Q5,R5)=0,SUM(M$8,Q$8,R$8)&gt;0),100%,ROUNDDOWN((SUM(M$8,Q$8,R$8)-SUM(M5,Q5,R5))/SUM(M5,Q5,R5),5)))</f>
        <v/>
      </c>
      <c r="CC14" s="345" t="str">
        <f>IF(OR(M5="",Q5="",S5="",M$8="",Q$8="",S$8=""),"",IF(AND(SUM(M5,Q5,S5)=0,SUM(M$8,Q$8,S$8)&gt;0),100%,ROUNDDOWN((SUM(M$8,Q$8,S$8)-SUM(M5,Q5,S5))/SUM(M5,Q5,S5),5)))</f>
        <v/>
      </c>
      <c r="CD14" s="345" t="str">
        <f>IF(OR(M5="",R5="",S5="",M$8="",R$8="",S$8=""),"",IF(AND(SUM(M5,R5,S5)=0,SUM(M$8,R$8,S$8)&gt;0),100%,ROUNDDOWN((SUM(M$8,R$8,S$8)-SUM(M5,R5,S5))/SUM(M5,R5,S5),5)))</f>
        <v/>
      </c>
      <c r="CE14" s="345" t="str">
        <f>IF(OR(N5="",O5="",Q5="",N$8="",O$8="",Q$8=""),"",IF(AND(SUM(N5,O5,Q5)=R40,SUM(N$8,O$8,Q$8)&gt;0),100%,ROUNDDOWN((SUM(N$8,O$8,Q$8)-SUM(N5,O5,Q5))/SUM(N5,O5,Q5),5)))</f>
        <v/>
      </c>
      <c r="CF14" s="345" t="str">
        <f>IF(OR(N5="",O5="",R5="",N$8="",O$8="",R$8=""),"",IF(AND(SUM(N5,O5,R5)=R40,SUM(N$8,O$8,R$8)&gt;0),100%,ROUNDDOWN((SUM(N$8,O$8,R$8)-SUM(N5,O5,R5))/SUM(N5,O5,R5),5)))</f>
        <v/>
      </c>
      <c r="CG14" s="345" t="str">
        <f>IF(OR(N5="",O5="",S5="",N$8="",O$8="",S$8=""),"",IF(AND(SUM(N5,O5,S5)=R40,SUM(N$8,O$8,S$8)&gt;0),100%,ROUNDDOWN((SUM(N$8,O$8,S$8)-SUM(N5,O5,S5))/SUM(N5,O5,S5),5)))</f>
        <v/>
      </c>
      <c r="CH14" s="345" t="str">
        <f>IF(OR(N5="",P5="",Q5="",N$8="",P$8="",Q$8=""),"",IF(AND(SUM(N5,P5,Q5)=R40,SUM(N$8,P$8,Q$8)&gt;0),100%,ROUNDDOWN((SUM(N$8,P$8,Q$8)-SUM(N5,P5,Q5))/SUM(N5,P5,Q5),5)))</f>
        <v/>
      </c>
      <c r="CI14" s="345" t="str">
        <f>IF(OR(N5="",P5="",R5="",N$8="",P$8="",R$8=""),"",IF(AND(SUM(N5,P5,R5)=R40,SUM(N$8,P$8,R$8)&gt;0),100%,ROUNDDOWN((SUM(N$8,P$8,R$8)-SUM(N5,P5,R5))/SUM(N5,P5,R5),5)))</f>
        <v/>
      </c>
      <c r="CJ14" s="345" t="str">
        <f>IF(OR(N5="",P5="",S5="",N$8="",P$8="",S$8=""),"",IF(AND(SUM(N5,P5,S5)=R40,SUM(N$8,P$8,S$8)&gt;0),100%,ROUNDDOWN((SUM(N$8,P$8,S$8)-SUM(N5,P5,S5))/SUM(N5,P5,S5),5)))</f>
        <v/>
      </c>
      <c r="CK14" s="345" t="str">
        <f>IF(OR(N5="",Q5="",R5="",N$8="",Q$8="",R$8=""),"",IF(AND(SUM(N5,Q5,R5)=0,SUM(N$8,Q$8,R$8)&gt;0),100%,ROUNDDOWN((SUM(N$8,Q$8,R$8)-SUM(N5,Q5,R5))/SUM(N5,Q5,R5),5)))</f>
        <v/>
      </c>
      <c r="CL14" s="345" t="str">
        <f>IF(OR(N5="",Q5="",S5="",N$8="",Q$8="",S$8=""),"",IF(AND(SUM(N5,Q5,S5)=0,SUM(N$8,Q$8,S$8)&gt;0),100%,ROUNDDOWN((SUM(N$8,Q$8,S$8)-SUM(N5,Q5,S5))/SUM(N5,Q5,S5),5)))</f>
        <v/>
      </c>
      <c r="CM14" s="345" t="str">
        <f>IF(OR(N5="",R5="",S5="",N$8="",R$8="",S$8=""),"",IF(AND(SUM(N5,R5,S5)=0,SUM(N$8,R$8,S$8)&gt;0),100%,ROUNDDOWN((SUM(N$8,R$8,S$8)-SUM(N5,R5,S5))/SUM(N5,R5,S5),5)))</f>
        <v/>
      </c>
      <c r="CN14" s="345" t="str">
        <f>IF(OR(O5="",P5="",R5="",O$8="",P$8="",R$8=""),"",IF(AND(SUM(O5,P5,R5)=R40,SUM(O$8,P$8,R$8)&gt;0),100%,ROUNDDOWN((SUM(O$8,P$8,R$8)-SUM(O5,P5,R5))/SUM(O5,P5,R5),5)))</f>
        <v/>
      </c>
      <c r="CO14" s="345" t="str">
        <f>IF(OR(O5="",P5="",S5="",O$8="",P$8="",S$8=""),"",IF(AND(SUM(O5,P5,S5)=R40,SUM(O$8,P$8,S$8)&gt;0),100%,ROUNDDOWN((SUM(O$8,P$8,S$8)-SUM(O5,P5,S5))/SUM(O5,P5,S5),5)))</f>
        <v/>
      </c>
      <c r="CP14" s="345" t="str">
        <f>IF(OR(O5="",Q5="",R5="",O$8="",Q$8="",R$8=""),"",IF(AND(SUM(O5,Q5,R5)=0,SUM(O$8,Q$8,R$8)&gt;0),100%,ROUNDDOWN((SUM(O$8,Q$8,R$8)-SUM(O5,Q5,R5))/SUM(O5,Q5,R5),5)))</f>
        <v/>
      </c>
      <c r="CQ14" s="345" t="str">
        <f>IF(OR(O5="",Q5="",S5="",O$8="",Q$8="",S$8=""),"",IF(AND(SUM(O5,Q5,S5)=0,SUM(O$8,Q$8,S$8)&gt;0),100%,ROUNDDOWN((SUM(O$8,Q$8,S$8)-SUM(O5,Q5,S5))/SUM(O5,Q5,S5),5)))</f>
        <v/>
      </c>
      <c r="CR14" s="345" t="str">
        <f>IF(OR(O5="",R5="",S5="",O$8="",R$8="",S$8=""),"",IF(AND(SUM(O5,R5,S5)=0,SUM(O$8,R$8,S$8)&gt;0),100%,ROUNDDOWN((SUM(O$8,R$8,S$8)-SUM(O5,R5,S5))/SUM(O5,R5,S5),5)))</f>
        <v/>
      </c>
      <c r="CS14" s="345" t="str">
        <f>IF(OR(P5="",Q5="",S5="",P$8="",Q$8="",S$8=""),"",IF(AND(SUM(P5,Q5,S5)=0,SUM(P$8,Q$8,S$8)&gt;0),100%,ROUNDDOWN((SUM(P$8,Q$8,S$8)-SUM(P5,Q5,S5))/SUM(P5,Q5,S5),5)))</f>
        <v/>
      </c>
      <c r="CT14" s="345" t="str">
        <f>IF(OR(P5="",R5="",S5="",P$8="",R$8="",S$8=""),"",IF(AND(SUM(P5,R5,S5)=0,SUM(P$8,R$8,S$8)&gt;0),100%,ROUNDDOWN((SUM(P$8,R$8,S$8)-SUM(P5,R5,S5))/SUM(P5,R5,S5),5)))</f>
        <v/>
      </c>
    </row>
    <row r="15" spans="1:106" ht="19.5" customHeight="1">
      <c r="A15" s="8"/>
      <c r="B15" s="16">
        <f>COUNT(K15:S15)</f>
        <v>0</v>
      </c>
      <c r="C15" s="16">
        <f>IF($B15=0,1,"")</f>
        <v>1</v>
      </c>
      <c r="D15" s="16" t="str">
        <f>IF(AND($B15&gt;=1,$B15&lt;=4),$B15,"")</f>
        <v/>
      </c>
      <c r="E15" s="16" t="str">
        <f>IF($B15=5,1,"")</f>
        <v/>
      </c>
      <c r="F15" s="414" t="str">
        <f>IF(D15="","","☜残り"&amp;(5-D15)&amp;"ヵ月分を入力してください。")</f>
        <v/>
      </c>
      <c r="G15" s="414"/>
      <c r="H15" s="18" t="str">
        <f>IF(E15=1,"入力完了です。",IF(C15=1,"☜基準月の事業収入を5ヵ月分入力してください。",IF(D15&gt;=1,F15,"")))</f>
        <v>☜基準月の事業収入を5ヵ月分入力してください。</v>
      </c>
      <c r="I15" s="416"/>
      <c r="J15" s="19" t="s">
        <v>1</v>
      </c>
      <c r="K15" s="335" t="str">
        <f>IF(OR(K6="",L6="",M6="",K8="",L8="",M8=""),"",IF(AND(SUM(K6:M6)=0,SUM(K8:M8)&gt;0),100%,ROUNDDOWN((SUM(K8:M8)-SUM(K6:M6))/SUM(K6:M6),5)))</f>
        <v/>
      </c>
      <c r="L15" s="335" t="str">
        <f t="shared" ref="L15:Q15" si="2">IF(OR(L6="",M6="",N6="",L8="",M8="",N8=""),"",IF(AND(SUM(L6:N6)=0,SUM(L8:N8)&gt;0),100%,ROUNDDOWN((SUM(L8:N8)-SUM(L6:N6))/SUM(L6:N6),5)))</f>
        <v/>
      </c>
      <c r="M15" s="335" t="str">
        <f t="shared" si="2"/>
        <v/>
      </c>
      <c r="N15" s="335" t="str">
        <f t="shared" si="2"/>
        <v/>
      </c>
      <c r="O15" s="335" t="str">
        <f t="shared" si="2"/>
        <v/>
      </c>
      <c r="P15" s="335" t="str">
        <f t="shared" si="2"/>
        <v/>
      </c>
      <c r="Q15" s="335" t="str">
        <f t="shared" si="2"/>
        <v/>
      </c>
      <c r="V15" s="335" t="str">
        <f>IF(OR(K6="",L6="",N6="",K$8="",L$8="",N$8=""),"",IF(AND(SUM(K6:L6,N6)=0,SUM(K$8:L$8,N$8)&gt;0),100%,ROUNDDOWN((SUM(K$8:L$8,N$8)-SUM(K6:L6,N6))/SUM(K6:L6,N6),5)))</f>
        <v/>
      </c>
      <c r="W15" s="335" t="str">
        <f t="shared" ref="W15:W16" si="3">IF(OR(K6="",L6="",O6="",K$8="",L$8="",O$8=""),"",IF(AND(SUM(K6:L6,O6)=0,SUM(K$8:L$8,O$8)&gt;0),100%,ROUNDDOWN((SUM(K$8:L$8,O$8)-SUM(K6:L6,O6))/SUM(K6:L6,O6),5)))</f>
        <v/>
      </c>
      <c r="X15" s="335" t="str">
        <f t="shared" ref="X15:X16" si="4">IF(OR(K6="",L6="",P6="",K$8="",L$8="",P$8=""),"",IF(AND(SUM(K6:L6,P6)=0,SUM(K$8:L$8,P$8)&gt;0),100%,ROUNDDOWN((SUM(K$8:L$8,P$8)-SUM(K6:L6,P6))/SUM(K6:L6,P6),5)))</f>
        <v/>
      </c>
      <c r="Y15" s="335" t="str">
        <f t="shared" ref="Y15:Y16" si="5">IF(OR(K6="",L6="",Q6="",K$8="",L$8="",Q$8=""),"",IF(AND(SUM(K6:L6,Q6)=0,SUM(K$8:L$8,Q$8)&gt;0),100%,ROUNDDOWN((SUM(K$8:L$8,Q$8)-SUM(K6:L6,Q6))/SUM(K6:L6,Q6),5)))</f>
        <v/>
      </c>
      <c r="Z15" s="335" t="str">
        <f t="shared" ref="Z15:Z16" si="6">IF(OR(K6="",L6="",R6="",K$8="",L$8="",R$8=""),"",IF(AND(SUM(K6:L6,R6)=0,SUM(K$8:L$8,R$8)&gt;0),100%,ROUNDDOWN((SUM(K$8:L$8,R$8)-SUM(K6:L6,R6))/SUM(K6:L6,R6),5)))</f>
        <v/>
      </c>
      <c r="AA15" s="335" t="str">
        <f t="shared" ref="AA15:AA16" si="7">IF(OR(K6="",L6="",S6="",K$8="",L$8="",S$8=""),"",IF(AND(SUM(K6:L6,S6)=0,SUM(K$8:L$8,S$8)&gt;0),100%,ROUNDDOWN((SUM(K$8:L$8,S$8)-SUM(K6:L6,S6))/SUM(K6:L6,S6),5)))</f>
        <v/>
      </c>
      <c r="AB15" s="335" t="str">
        <f t="shared" ref="AB15:AB16" si="8">IF(OR(K6="",M6="",N6="",K$8="",M$8="",N$8=""),"",IF(AND(SUM(K6,M6:N6)=0,SUM(K$8,M$8:N$8)&gt;0),100%,ROUNDDOWN((SUM(K$8,M$8:N$8)-SUM(K6,M6:N6))/SUM(K6,M6:N6),5)))</f>
        <v/>
      </c>
      <c r="AC15" s="335" t="str">
        <f t="shared" ref="AC15:AC16" si="9">IF(OR(K6="",M6="",O6="",K$8="",M$8="",O$8=""),"",IF(AND(SUM(K6,M6,O6)=0,SUM(K$8,M$8,O$8)&gt;0),100%,ROUNDDOWN((SUM(K$8,M$8,O$8)-SUM(K6,M6,O6))/SUM(K6,M6,O6),5)))</f>
        <v/>
      </c>
      <c r="AD15" s="335" t="str">
        <f t="shared" ref="AD15:AD16" si="10">IF(OR(K6="",M6="",P6="",K$8="",M$8="",P$8=""),"",IF(AND(SUM(K6,M6,P6)=0,SUM(K$8,M$8,P$8)&gt;0),100%,ROUNDDOWN((SUM(K$8,M$8,P$8)-SUM(K6,M6,P6))/SUM(K6,M6,P6),5)))</f>
        <v/>
      </c>
      <c r="AE15" s="335" t="str">
        <f t="shared" ref="AE15" si="11">IF(OR(K6="",M6="",Q6="",K$8="",M$8="",Q$8=""),"",IF(AND(SUM(K6,M6,Q6)=N41,SUM(K$8,M$8,Q$8)&gt;0),100%,ROUNDDOWN((SUM(K$8,M$8,Q$8)-SUM(K6,M6,Q6))/SUM(K6,M6,Q6),5)))</f>
        <v/>
      </c>
      <c r="AF15" s="335" t="str">
        <f t="shared" ref="AF15" si="12">IF(OR(K6="",M6="",R6="",K$8="",M$8="",R$8=""),"",IF(AND(SUM(K6,M6,R6)=O41,SUM(K$8,M$8,R$8)&gt;0),100%,ROUNDDOWN((SUM(K$8,M$8,R$8)-SUM(K6,M6,R6))/SUM(K6,M6,R6),5)))</f>
        <v/>
      </c>
      <c r="AG15" s="335" t="str">
        <f t="shared" ref="AG15" si="13">IF(OR(K6="",M6="",S6="",K$8="",M$8="",S$8=""),"",IF(AND(SUM(K6,M6,S6)=P41,SUM(K$8,M$8,S$8)&gt;0),100%,ROUNDDOWN((SUM(K$8,M$8,S$8)-SUM(K6,M6,S6))/SUM(K6,M6,S6),5)))</f>
        <v/>
      </c>
      <c r="AH15" s="335" t="str">
        <f t="shared" ref="AH15" si="14">IF(OR(K6="",N6="",O6="",K$8="",N$8="",O$8=""),"",IF(AND(SUM(K6,N6,O6)=Q41,SUM(K$8,N$8,O$8)&gt;0),100%,ROUNDDOWN((SUM(K$8,N$8,O$8)-SUM(K6,N6,O6))/SUM(K6,N6,O6),5)))</f>
        <v/>
      </c>
      <c r="AI15" s="335" t="str">
        <f t="shared" ref="AI15" si="15">IF(OR(K6="",N6="",P6="",K$8="",N$8="",P$8=""),"",IF(AND(SUM(K6,N6,P6)=R41,SUM(K$8,N$8,P$8)&gt;0),100%,ROUNDDOWN((SUM(K$8,N$8,P$8)-SUM(K6,N6,P6))/SUM(K6,N6,P6),5)))</f>
        <v/>
      </c>
      <c r="AJ15" s="335" t="str">
        <f t="shared" ref="AJ15" si="16">IF(OR(K6="",N6="",Q6="",K$8="",N$8="",Q$8=""),"",IF(AND(SUM(K6,N6,Q6)=S41,SUM(K$8,N$8,Q$8)&gt;0),100%,ROUNDDOWN((SUM(K$8,N$8,Q$8)-SUM(K6,N6,Q6))/SUM(K6,N6,Q6),5)))</f>
        <v/>
      </c>
      <c r="AK15" s="335" t="str">
        <f t="shared" ref="AK15" si="17">IF(OR(K6="",N6="",R6="",K$8="",N$8="",R$8=""),"",IF(AND(SUM(K6,N6,R6)=T41,SUM(K$8,N$8,R$8)&gt;0),100%,ROUNDDOWN((SUM(K$8,N$8,R$8)-SUM(K6,N6,R6))/SUM(K6,N6,R6),5)))</f>
        <v/>
      </c>
      <c r="AL15" s="335" t="str">
        <f t="shared" ref="AL15" si="18">IF(OR(K6="",N6="",S6="",K$8="",N$8="",S$8=""),"",IF(AND(SUM(K6,N6,S6)=T41,SUM(K$8,N$8,S$8)&gt;0),100%,ROUNDDOWN((SUM(K$8,N$8,S$8)-SUM(K6,N6,S6))/SUM(K6,N6,S6),5)))</f>
        <v/>
      </c>
      <c r="AM15" s="345" t="str">
        <f t="shared" ref="AM15" si="19">IF(OR(K6="",O6="",P6="",K$8="",O$8="",P$8=""),"",IF(AND(SUM(K6,O6,P6)=R41,SUM(K$8,O$8,P$8)&gt;0),100%,ROUNDDOWN((SUM(K$8,O$8,P$8)-SUM(K6,O6,P6))/SUM(K6,O6,P6),5)))</f>
        <v/>
      </c>
      <c r="AN15" s="345" t="str">
        <f t="shared" ref="AN15" si="20">IF(OR(K6="",O6="",Q6="",K$8="",O$8="",Q$8=""),"",IF(AND(SUM(K6,O6,Q6)=R41,SUM(K$8,O$8,Q$8)&gt;0),100%,ROUNDDOWN((SUM(K$8,O$8,Q$8)-SUM(K6,O6,Q6))/SUM(K6,O6,Q6),5)))</f>
        <v/>
      </c>
      <c r="AO15" s="345" t="str">
        <f t="shared" ref="AO15" si="21">IF(OR(K6="",O6="",R6="",K$8="",O$8="",R$8=""),"",IF(AND(SUM(K6,O6,R6)=R41,SUM(K$8,O$8,R$8)&gt;0),100%,ROUNDDOWN((SUM(K$8,O$8,R$8)-SUM(K6,O6,R6))/SUM(K6,O6,R6),5)))</f>
        <v/>
      </c>
      <c r="AP15" s="345" t="str">
        <f t="shared" ref="AP15" si="22">IF(OR(K6="",O6="",S6="",K$8="",O$8="",S$8=""),"",IF(AND(SUM(K6,O6,S6)=R41,SUM(K$8,O$8,S$8)&gt;0),100%,ROUNDDOWN((SUM(K$8,O$8,S$8)-SUM(K6,O6,S6))/SUM(K6,O6,S6),5)))</f>
        <v/>
      </c>
      <c r="AQ15" s="345" t="str">
        <f t="shared" ref="AQ15" si="23">IF(OR(K6="",P6="",Q6="",K$8="",P$8="",Q$8=""),"",IF(AND(SUM(K6,P6,Q6)=R41,SUM(K$8,P$8,Q$8)&gt;0),100%,ROUNDDOWN((SUM(K$8,P$8,Q$8)-SUM(K6,P6,Q6))/SUM(K6,P6,Q6),5)))</f>
        <v/>
      </c>
      <c r="AR15" s="345" t="str">
        <f t="shared" ref="AR15" si="24">IF(OR(K6="",P6="",R6="",K$8="",P$8="",R$8=""),"",IF(AND(SUM(K6,P6,R6)=R41,SUM(K$8,P$8,R$8)&gt;0),100%,ROUNDDOWN((SUM(K$8,P$8,R$8)-SUM(K6,P6,R6))/SUM(K6,P6,R6),5)))</f>
        <v/>
      </c>
      <c r="AS15" s="345" t="str">
        <f t="shared" ref="AS15" si="25">IF(OR(K6="",P6="",S6="",K$8="",P$8="",S$8=""),"",IF(AND(SUM(K6,P6,S6)=R41,SUM(K$8,P$8,S$8)&gt;0),100%,ROUNDDOWN((SUM(K$8,P$8,S$8)-SUM(K6,P6,S6))/SUM(K6,P6,S6),5)))</f>
        <v/>
      </c>
      <c r="AT15" s="345" t="str">
        <f t="shared" ref="AT15" si="26">IF(OR(K6="",Q6="",R6="",K$8="",Q$8="",R$8=""),"",IF(AND(SUM(K6,Q6,R6)=R41,SUM(K$8,Q$8,R$8)&gt;0),100%,ROUNDDOWN((SUM(K$8,Q$8,R$8)-SUM(K6,Q6,R6))/SUM(K6,Q6,R6),5)))</f>
        <v/>
      </c>
      <c r="AU15" s="345" t="str">
        <f t="shared" ref="AU15" si="27">IF(OR(K6="",Q6="",S6="",K$8="",Q$8="",S$8=""),"",IF(AND(SUM(K6,Q6,S6)=R41,SUM(K$8,Q$8,S$8)&gt;0),100%,ROUNDDOWN((SUM(K$8,Q$8,S$8)-SUM(K6,Q6,S6))/SUM(K6,Q6,S6),5)))</f>
        <v/>
      </c>
      <c r="AV15" s="345" t="str">
        <f t="shared" ref="AV15" si="28">IF(OR(K6="",R6="",S6="",K$8="",R$8="",S$8=""),"",IF(AND(SUM(K6,R6,S6)=R41,SUM(K$8,R$8,S$8)&gt;0),100%,ROUNDDOWN((SUM(K$8,R$8,S$8)-SUM(K6,R6,S6))/SUM(K6,R6,S6),5)))</f>
        <v/>
      </c>
      <c r="AW15" s="345" t="str">
        <f t="shared" ref="AW15:AW16" si="29">IF(OR(L6="",M6="",O6="",L$8="",M$8="",O$8=""),"",IF(AND(SUM(L6,M6,O6)=0,SUM(L$8,M$8,O$8)&gt;0),100%,ROUNDDOWN((SUM(L$8,M$8,O$8)-SUM(L6,M6,O6))/SUM(L6,M6,O6),5)))</f>
        <v/>
      </c>
      <c r="AX15" s="345" t="str">
        <f t="shared" ref="AX15:AX16" si="30">IF(OR(L6="",M6="",P6="",L$8="",M$8="",P$8=""),"",IF(AND(SUM(L6,M6,P6)=0,SUM(L$8,M$8,P$8)&gt;0),100%,ROUNDDOWN((SUM(L$8,M$8,P$8)-SUM(L6,M6,P6))/SUM(L6,M6,P6),5)))</f>
        <v/>
      </c>
      <c r="AY15" s="345" t="str">
        <f t="shared" ref="AY15:AY16" si="31">IF(OR(L6="",M6="",Q6="",L$8="",M$8="",Q$8=""),"",IF(AND(SUM(L6,M6,Q6)=0,SUM(L$8,M$8,Q$8)&gt;0),100%,ROUNDDOWN((SUM(L$8,M$8,Q$8)-SUM(L6,M6,Q6))/SUM(L6,M6,Q6),5)))</f>
        <v/>
      </c>
      <c r="AZ15" s="345" t="str">
        <f t="shared" ref="AZ15:AZ16" si="32">IF(OR(L6="",M6="",R6="",L$8="",M$8="",R$8=""),"",IF(AND(SUM(L6,M6,R6)=0,SUM(L$8,M$8,R$8)&gt;0),100%,ROUNDDOWN((SUM(L$8,M$8,R$8)-SUM(L6,M6,R6))/SUM(L6,M6,R6),5)))</f>
        <v/>
      </c>
      <c r="BA15" s="345" t="str">
        <f t="shared" ref="BA15:BA16" si="33">IF(OR(L6="",M6="",S6="",L$8="",M$8="",S$8=""),"",IF(AND(SUM(L6,M6,S6)=0,SUM(L$8,M$8,S$8)&gt;0),100%,ROUNDDOWN((SUM(L$8,M$8,S$8)-SUM(L6,M6,S6))/SUM(L6,M6,S6),5)))</f>
        <v/>
      </c>
      <c r="BB15" s="345" t="str">
        <f t="shared" ref="BB15:BB16" si="34">IF(OR(L6="",N6="",O6="",L$8="",N$8="",O$8=""),"",IF(AND(SUM(L6,N6,O6)=0,SUM(L$8,N$8,O$8)&gt;0),100%,ROUNDDOWN((SUM(L$8,N$8,O$8)-SUM(L6,N6,O6))/SUM(L6,N6,O6),5)))</f>
        <v/>
      </c>
      <c r="BC15" s="345" t="str">
        <f t="shared" ref="BC15:BC16" si="35">IF(OR(L6="",N6="",P6="",L$8="",N$8="",P$8=""),"",IF(AND(SUM(L6,N6,P6)=0,SUM(L$8,N$8,P$8)&gt;0),100%,ROUNDDOWN((SUM(L$8,N$8,P$8)-SUM(L6,N6,P6))/SUM(L6,N6,P6),5)))</f>
        <v/>
      </c>
      <c r="BD15" s="345" t="str">
        <f t="shared" ref="BD15:BD16" si="36">IF(OR(L6="",N6="",Q6="",L$8="",N$8="",Q$8=""),"",IF(AND(SUM(L6,N6,Q6)=0,SUM(L$8,N$8,Q$8)&gt;0),100%,ROUNDDOWN((SUM(L$8,N$8,Q$8)-SUM(L6,N6,Q6))/SUM(L6,N6,Q6),5)))</f>
        <v/>
      </c>
      <c r="BE15" s="345" t="str">
        <f t="shared" ref="BE15:BE16" si="37">IF(OR(L6="",N6="",R6="",L$8="",N$8="",R$8=""),"",IF(AND(SUM(L6,N6,R6)=0,SUM(L$8,N$8,R$8)&gt;0),100%,ROUNDDOWN((SUM(L$8,N$8,R$8)-SUM(L6,N6,R6))/SUM(L6,N6,R6),5)))</f>
        <v/>
      </c>
      <c r="BF15" s="345" t="str">
        <f t="shared" ref="BF15:BF16" si="38">IF(OR(L6="",N6="",S6="",L$8="",N$8="",S$8=""),"",IF(AND(SUM(L6,N6,S6)=0,SUM(L$8,N$8,S$8)&gt;0),100%,ROUNDDOWN((SUM(L$8,N$8,S$8)-SUM(L6,N6,S6))/SUM(L6,N6,S6),5)))</f>
        <v/>
      </c>
      <c r="BG15" s="345" t="str">
        <f t="shared" ref="BG15:BG16" si="39">IF(OR(L6="",O6="",P6="",L$8="",O$8="",P$8=""),"",IF(AND(SUM(L6,O6,P6)=0,SUM(L$8,O$8,P$8)&gt;0),100%,ROUNDDOWN((SUM(L$8,O$8,P$8)-SUM(L6,O6,P6))/SUM(L6,O6,P6),5)))</f>
        <v/>
      </c>
      <c r="BH15" s="345" t="str">
        <f t="shared" ref="BH15:BH16" si="40">IF(OR(L6="",O6="",Q6="",L$8="",O$8="",Q$8=""),"",IF(AND(SUM(L6,O6,Q6)=0,SUM(L$8,O$8,Q$8)&gt;0),100%,ROUNDDOWN((SUM(L$8,O$8,Q$8)-SUM(L6,O6,Q6))/SUM(L6,O6,Q6),5)))</f>
        <v/>
      </c>
      <c r="BI15" s="345" t="str">
        <f t="shared" ref="BI15:BI16" si="41">IF(OR(L6="",O6="",R6="",L$8="",O$8="",R$8=""),"",IF(AND(SUM(L6,O6,R6)=0,SUM(L$8,O$8,R$8)&gt;0),100%,ROUNDDOWN((SUM(L$8,O$8,R$8)-SUM(L6,O6,R6))/SUM(L6,O6,R6),5)))</f>
        <v/>
      </c>
      <c r="BJ15" s="345" t="str">
        <f t="shared" ref="BJ15:BJ16" si="42">IF(OR(L6="",O6="",S6="",L$8="",O$8="",S$8=""),"",IF(AND(SUM(L6,O6,S6)=0,SUM(L$8,O$8,S$8)&gt;0),100%,ROUNDDOWN((SUM(L$8,O$8,S$8)-SUM(L6,O6,S6))/SUM(L6,O6,S6),5)))</f>
        <v/>
      </c>
      <c r="BK15" s="345" t="str">
        <f t="shared" ref="BK15:BK16" si="43">IF(OR(L6="",P6="",Q6="",L$8="",P$8="",Q$8=""),"",IF(AND(SUM(L6,P6,Q6)=0,SUM(L$8,P$8,Q$8)&gt;0),100%,ROUNDDOWN((SUM(L$8,P$8,Q$8)-SUM(L6,P6,Q6))/SUM(L6,P6,Q6),5)))</f>
        <v/>
      </c>
      <c r="BL15" s="345" t="str">
        <f t="shared" ref="BL15:BL16" si="44">IF(OR(L6="",P6="",R6="",L$8="",P$8="",R$8=""),"",IF(AND(SUM(L6,P6,R6)=0,SUM(L$8,P$8,R$8)&gt;0),100%,ROUNDDOWN((SUM(L$8,P$8,R$8)-SUM(L6,P6,R6))/SUM(L6,P6,R6),5)))</f>
        <v/>
      </c>
      <c r="BM15" s="345" t="str">
        <f t="shared" ref="BM15:BM16" si="45">IF(OR(L6="",P6="",S6="",L$8="",P$8="",S$8=""),"",IF(AND(SUM(L6,P6,S6)=0,SUM(L$8,P$8,S$8)&gt;0),100%,ROUNDDOWN((SUM(L$8,P$8,S$8)-SUM(L6,P6,S6))/SUM(L6,P6,S6),5)))</f>
        <v/>
      </c>
      <c r="BN15" s="345" t="str">
        <f t="shared" ref="BN15:BN16" si="46">IF(OR(L6="",Q6="",R6="",L$8="",Q$8="",R$8=""),"",IF(AND(SUM(L6,Q6,R6)=0,SUM(L$8,Q$8,R$8)&gt;0),100%,ROUNDDOWN((SUM(L$8,Q$8,R$8)-SUM(L6,Q6,R6))/SUM(L6,Q6,R6),5)))</f>
        <v/>
      </c>
      <c r="BO15" s="345" t="str">
        <f t="shared" ref="BO15:BO16" si="47">IF(OR(L6="",Q6="",S6="",L$8="",Q$8="",S$8=""),"",IF(AND(SUM(L6,Q6,S6)=0,SUM(L$8,Q$8,S$8)&gt;0),100%,ROUNDDOWN((SUM(L$8,Q$8,S$8)-SUM(L6,Q6,S6))/SUM(L6,Q6,S6),5)))</f>
        <v/>
      </c>
      <c r="BP15" s="345" t="str">
        <f t="shared" ref="BP15:BP16" si="48">IF(OR(L6="",R6="",S6="",L$8="",R$8="",S$8=""),"",IF(AND(SUM(L6,R6,S6)=0,SUM(L$8,R$8,S$8)&gt;0),100%,ROUNDDOWN((SUM(L$8,R$8,S$8)-SUM(L6,R6,S6))/SUM(L6,R6,S6),5)))</f>
        <v/>
      </c>
      <c r="BQ15" s="345" t="str">
        <f t="shared" ref="BQ15:BQ16" si="49">IF(OR(M6="",N6="",P6="",M$8="",N$8="",P$8=""),"",IF(AND(SUM(M6,N6,P6)=0,SUM(M$8,N$8,P$8)&gt;0),100%,ROUNDDOWN((SUM(M$8,N$8,P$8)-SUM(M6,N6,P6))/SUM(M6,N6,P6),5)))</f>
        <v/>
      </c>
      <c r="BR15" s="345" t="str">
        <f t="shared" ref="BR15:BR16" si="50">IF(OR(M6="",N6="",Q6="",M$8="",N$8="",Q$8=""),"",IF(AND(SUM(M6,N6,Q6)=0,SUM(M$8,N$8,Q$8)&gt;0),100%,ROUNDDOWN((SUM(M$8,N$8,Q$8)-SUM(M6,N6,Q6))/SUM(M6,N6,Q6),5)))</f>
        <v/>
      </c>
      <c r="BS15" s="345" t="str">
        <f t="shared" ref="BS15:BS16" si="51">IF(OR(M6="",N6="",R6="",M$8="",N$8="",R$8=""),"",IF(AND(SUM(M6,N6,R6)=0,SUM(M$8,N$8,R$8)&gt;0),100%,ROUNDDOWN((SUM(M$8,N$8,R$8)-SUM(M6,N6,R6))/SUM(M6,N6,R6),5)))</f>
        <v/>
      </c>
      <c r="BT15" s="345" t="str">
        <f t="shared" ref="BT15:BT16" si="52">IF(OR(M6="",N6="",S6="",M$8="",N$8="",S$8=""),"",IF(AND(SUM(M6,N6,S6)=0,SUM(M$8,N$8,S$8)&gt;0),100%,ROUNDDOWN((SUM(M$8,N$8,S$8)-SUM(M6,N6,S6))/SUM(M6,N6,S6),5)))</f>
        <v/>
      </c>
      <c r="BU15" s="345" t="str">
        <f t="shared" ref="BU15" si="53">IF(OR(M6="",O6="",P6="",M$8="",O$8="",P$8=""),"",IF(AND(SUM(M6,O6,P6)=R41,SUM(M$8,O$8,P$8)&gt;0),100%,ROUNDDOWN((SUM(M$8,O$8,P$8)-SUM(M6,O6,P6))/SUM(M6,O6,P6),5)))</f>
        <v/>
      </c>
      <c r="BV15" s="345" t="str">
        <f t="shared" ref="BV15" si="54">IF(OR(M6="",O6="",Q6="",M$8="",O$8="",Q$8=""),"",IF(AND(SUM(M6,O6,Q6)=R41,SUM(M$8,O$8,Q$8)&gt;0),100%,ROUNDDOWN((SUM(M$8,O$8,Q$8)-SUM(M6,O6,Q6))/SUM(M6,O6,Q6),5)))</f>
        <v/>
      </c>
      <c r="BW15" s="345" t="str">
        <f t="shared" ref="BW15" si="55">IF(OR(M6="",O6="",R6="",M$8="",O$8="",R$8=""),"",IF(AND(SUM(M6,O6,R6)=R41,SUM(M$8,O$8,R$8)&gt;0),100%,ROUNDDOWN((SUM(M$8,O$8,R$8)-SUM(M6,O6,R6))/SUM(M6,O6,R6),5)))</f>
        <v/>
      </c>
      <c r="BX15" s="345" t="str">
        <f t="shared" ref="BX15" si="56">IF(OR(M6="",O6="",S6="",M$8="",O$8="",S$8=""),"",IF(AND(SUM(M6,O6,S6)=R41,SUM(M$8,O$8,S$8)&gt;0),100%,ROUNDDOWN((SUM(M$8,O$8,S$8)-SUM(M6,O6,S6))/SUM(M6,O6,S6),5)))</f>
        <v/>
      </c>
      <c r="BY15" s="345" t="str">
        <f t="shared" ref="BY15:BY16" si="57">IF(OR(M6="",P6="",Q6="",M$8="",P$8="",Q$8=""),"",IF(AND(SUM(M6,P6,Q6)=0,SUM(M$8,P$8,Q$8)&gt;0),100%,ROUNDDOWN((SUM(M$8,P$8,Q$8)-SUM(M6,P6,Q6))/SUM(M6,P6,Q6),5)))</f>
        <v/>
      </c>
      <c r="BZ15" s="345" t="str">
        <f t="shared" ref="BZ15:BZ16" si="58">IF(OR(M6="",P6="",R6="",M$8="",P$8="",R$8=""),"",IF(AND(SUM(M6,P6,R6)=0,SUM(M$8,P$8,R$8)&gt;0),100%,ROUNDDOWN((SUM(M$8,P$8,R$8)-SUM(M6,P6,R6))/SUM(M6,P6,R6),5)))</f>
        <v/>
      </c>
      <c r="CA15" s="345" t="str">
        <f t="shared" ref="CA15:CA16" si="59">IF(OR(M6="",P6="",S6="",M$8="",P$8="",S$8=""),"",IF(AND(SUM(M6,P6,S6)=0,SUM(M$8,P$8,S$8)&gt;0),100%,ROUNDDOWN((SUM(M$8,P$8,S$8)-SUM(M6,P6,S6))/SUM(M6,P6,S6),5)))</f>
        <v/>
      </c>
      <c r="CB15" s="345" t="str">
        <f t="shared" ref="CB15:CB16" si="60">IF(OR(M6="",Q6="",R6="",M$8="",Q$8="",R$8=""),"",IF(AND(SUM(M6,Q6,R6)=0,SUM(M$8,Q$8,R$8)&gt;0),100%,ROUNDDOWN((SUM(M$8,Q$8,R$8)-SUM(M6,Q6,R6))/SUM(M6,Q6,R6),5)))</f>
        <v/>
      </c>
      <c r="CC15" s="345" t="str">
        <f t="shared" ref="CC15:CC16" si="61">IF(OR(M6="",Q6="",S6="",M$8="",Q$8="",S$8=""),"",IF(AND(SUM(M6,Q6,S6)=0,SUM(M$8,Q$8,S$8)&gt;0),100%,ROUNDDOWN((SUM(M$8,Q$8,S$8)-SUM(M6,Q6,S6))/SUM(M6,Q6,S6),5)))</f>
        <v/>
      </c>
      <c r="CD15" s="345" t="str">
        <f t="shared" ref="CD15:CD16" si="62">IF(OR(M6="",R6="",S6="",M$8="",R$8="",S$8=""),"",IF(AND(SUM(M6,R6,S6)=0,SUM(M$8,R$8,S$8)&gt;0),100%,ROUNDDOWN((SUM(M$8,R$8,S$8)-SUM(M6,R6,S6))/SUM(M6,R6,S6),5)))</f>
        <v/>
      </c>
      <c r="CE15" s="345" t="str">
        <f t="shared" ref="CE15" si="63">IF(OR(N6="",O6="",Q6="",N$8="",O$8="",Q$8=""),"",IF(AND(SUM(N6,O6,Q6)=R41,SUM(N$8,O$8,Q$8)&gt;0),100%,ROUNDDOWN((SUM(N$8,O$8,Q$8)-SUM(N6,O6,Q6))/SUM(N6,O6,Q6),5)))</f>
        <v/>
      </c>
      <c r="CF15" s="345" t="str">
        <f t="shared" ref="CF15" si="64">IF(OR(N6="",O6="",R6="",N$8="",O$8="",R$8=""),"",IF(AND(SUM(N6,O6,R6)=R41,SUM(N$8,O$8,R$8)&gt;0),100%,ROUNDDOWN((SUM(N$8,O$8,R$8)-SUM(N6,O6,R6))/SUM(N6,O6,R6),5)))</f>
        <v/>
      </c>
      <c r="CG15" s="345" t="str">
        <f t="shared" ref="CG15" si="65">IF(OR(N6="",O6="",S6="",N$8="",O$8="",S$8=""),"",IF(AND(SUM(N6,O6,S6)=R41,SUM(N$8,O$8,S$8)&gt;0),100%,ROUNDDOWN((SUM(N$8,O$8,S$8)-SUM(N6,O6,S6))/SUM(N6,O6,S6),5)))</f>
        <v/>
      </c>
      <c r="CH15" s="345" t="str">
        <f t="shared" ref="CH15" si="66">IF(OR(N6="",P6="",Q6="",N$8="",P$8="",Q$8=""),"",IF(AND(SUM(N6,P6,Q6)=R41,SUM(N$8,P$8,Q$8)&gt;0),100%,ROUNDDOWN((SUM(N$8,P$8,Q$8)-SUM(N6,P6,Q6))/SUM(N6,P6,Q6),5)))</f>
        <v/>
      </c>
      <c r="CI15" s="345" t="str">
        <f t="shared" ref="CI15" si="67">IF(OR(N6="",P6="",R6="",N$8="",P$8="",R$8=""),"",IF(AND(SUM(N6,P6,R6)=R41,SUM(N$8,P$8,R$8)&gt;0),100%,ROUNDDOWN((SUM(N$8,P$8,R$8)-SUM(N6,P6,R6))/SUM(N6,P6,R6),5)))</f>
        <v/>
      </c>
      <c r="CJ15" s="345" t="str">
        <f t="shared" ref="CJ15" si="68">IF(OR(N6="",P6="",S6="",N$8="",P$8="",S$8=""),"",IF(AND(SUM(N6,P6,S6)=R41,SUM(N$8,P$8,S$8)&gt;0),100%,ROUNDDOWN((SUM(N$8,P$8,S$8)-SUM(N6,P6,S6))/SUM(N6,P6,S6),5)))</f>
        <v/>
      </c>
      <c r="CK15" s="345" t="str">
        <f t="shared" ref="CK15:CK16" si="69">IF(OR(N6="",Q6="",R6="",N$8="",Q$8="",R$8=""),"",IF(AND(SUM(N6,Q6,R6)=0,SUM(N$8,Q$8,R$8)&gt;0),100%,ROUNDDOWN((SUM(N$8,Q$8,R$8)-SUM(N6,Q6,R6))/SUM(N6,Q6,R6),5)))</f>
        <v/>
      </c>
      <c r="CL15" s="345" t="str">
        <f t="shared" ref="CL15:CL16" si="70">IF(OR(N6="",Q6="",S6="",N$8="",Q$8="",S$8=""),"",IF(AND(SUM(N6,Q6,S6)=0,SUM(N$8,Q$8,S$8)&gt;0),100%,ROUNDDOWN((SUM(N$8,Q$8,S$8)-SUM(N6,Q6,S6))/SUM(N6,Q6,S6),5)))</f>
        <v/>
      </c>
      <c r="CM15" s="345" t="str">
        <f t="shared" ref="CM15:CM16" si="71">IF(OR(N6="",R6="",S6="",N$8="",R$8="",S$8=""),"",IF(AND(SUM(N6,R6,S6)=0,SUM(N$8,R$8,S$8)&gt;0),100%,ROUNDDOWN((SUM(N$8,R$8,S$8)-SUM(N6,R6,S6))/SUM(N6,R6,S6),5)))</f>
        <v/>
      </c>
      <c r="CN15" s="345" t="str">
        <f t="shared" ref="CN15" si="72">IF(OR(O6="",P6="",R6="",O$8="",P$8="",R$8=""),"",IF(AND(SUM(O6,P6,R6)=R41,SUM(O$8,P$8,R$8)&gt;0),100%,ROUNDDOWN((SUM(O$8,P$8,R$8)-SUM(O6,P6,R6))/SUM(O6,P6,R6),5)))</f>
        <v/>
      </c>
      <c r="CO15" s="345" t="str">
        <f t="shared" ref="CO15" si="73">IF(OR(O6="",P6="",S6="",O$8="",P$8="",S$8=""),"",IF(AND(SUM(O6,P6,S6)=R41,SUM(O$8,P$8,S$8)&gt;0),100%,ROUNDDOWN((SUM(O$8,P$8,S$8)-SUM(O6,P6,S6))/SUM(O6,P6,S6),5)))</f>
        <v/>
      </c>
      <c r="CP15" s="345" t="str">
        <f t="shared" ref="CP15:CP16" si="74">IF(OR(O6="",Q6="",R6="",O$8="",Q$8="",R$8=""),"",IF(AND(SUM(O6,Q6,R6)=0,SUM(O$8,Q$8,R$8)&gt;0),100%,ROUNDDOWN((SUM(O$8,Q$8,R$8)-SUM(O6,Q6,R6))/SUM(O6,Q6,R6),5)))</f>
        <v/>
      </c>
      <c r="CQ15" s="345" t="str">
        <f t="shared" ref="CQ15:CQ16" si="75">IF(OR(O6="",Q6="",S6="",O$8="",Q$8="",S$8=""),"",IF(AND(SUM(O6,Q6,S6)=0,SUM(O$8,Q$8,S$8)&gt;0),100%,ROUNDDOWN((SUM(O$8,Q$8,S$8)-SUM(O6,Q6,S6))/SUM(O6,Q6,S6),5)))</f>
        <v/>
      </c>
      <c r="CR15" s="345" t="str">
        <f>IF(OR(O6="",R6="",S6="",O$8="",R$8="",S$8=""),"",IF(AND(SUM(O6,R6,S6)=0,SUM(O$8,R$8,S$8)&gt;0),100%,ROUNDDOWN((SUM(O$8,R$8,S$8)-SUM(O6,R6,S6))/SUM(O6,R6,S6),5)))</f>
        <v/>
      </c>
      <c r="CS15" s="345" t="str">
        <f t="shared" ref="CS15" si="76">IF(OR(P6="",Q6="",S6="",P$8="",Q$8="",S$8=""),"",IF(AND(SUM(P6,Q6,S6)=0,SUM(P$8,Q$8,S$8)&gt;0),100%,ROUNDDOWN((SUM(P$8,Q$8,S$8)-SUM(P6,Q6,S6))/SUM(P6,Q6,S6),5)))</f>
        <v/>
      </c>
      <c r="CT15" s="345" t="str">
        <f t="shared" ref="CT15:CT16" si="77">IF(OR(P6="",R6="",S6="",P$8="",R$8="",S$8=""),"",IF(AND(SUM(P6,R6,S6)=0,SUM(P$8,R$8,S$8)&gt;0),100%,ROUNDDOWN((SUM(P$8,R$8,S$8)-SUM(P6,R6,S6))/SUM(P6,R6,S6),5)))</f>
        <v/>
      </c>
    </row>
    <row r="16" spans="1:106" ht="19.5" customHeight="1">
      <c r="A16" s="8"/>
      <c r="B16" s="16">
        <f>COUNT(K16:S16)</f>
        <v>0</v>
      </c>
      <c r="C16" s="16">
        <f>IF($B16=0,1,"")</f>
        <v>1</v>
      </c>
      <c r="D16" s="16" t="str">
        <f>IF(AND($B16&gt;=1,$B16&lt;=4),$B16,"")</f>
        <v/>
      </c>
      <c r="E16" s="16" t="str">
        <f>IF($B16=5,1,"")</f>
        <v/>
      </c>
      <c r="F16" s="414" t="str">
        <f t="shared" ref="F16" si="78">IF(D16="","","☜残り"&amp;(5-D16)&amp;"ヵ月分を入力してください。")</f>
        <v/>
      </c>
      <c r="G16" s="414"/>
      <c r="H16" s="18" t="str">
        <f>IF(E16=1,"入力完了です。",IF(C16=1,"☜基準月の事業収入を5ヵ月分入力してください。",IF(D16&gt;=1,F16,"")))</f>
        <v>☜基準月の事業収入を5ヵ月分入力してください。</v>
      </c>
      <c r="I16" s="417"/>
      <c r="J16" s="19" t="s">
        <v>2</v>
      </c>
      <c r="K16" s="335" t="str">
        <f>IF(OR(K7="",L7="",M7="",K8="",L8="",M8=""),"",IF(AND(SUM(K7:M7)=0,SUM(K8:M8)&gt;0),100%,ROUNDDOWN((SUM(K8:M8)-SUM(K7:M7))/SUM(K7:M7),5)))</f>
        <v/>
      </c>
      <c r="L16" s="335" t="str">
        <f t="shared" ref="L16:Q16" si="79">IF(OR(L7="",M7="",N7="",L8="",M8="",N8=""),"",IF(AND(SUM(L7:N7)=0,SUM(L8:N8)&gt;0),100%,ROUNDDOWN((SUM(L8:N8)-SUM(L7:N7))/SUM(L7:N7),5)))</f>
        <v/>
      </c>
      <c r="M16" s="335" t="str">
        <f t="shared" si="79"/>
        <v/>
      </c>
      <c r="N16" s="335" t="str">
        <f t="shared" si="79"/>
        <v/>
      </c>
      <c r="O16" s="335" t="str">
        <f t="shared" si="79"/>
        <v/>
      </c>
      <c r="P16" s="335" t="str">
        <f t="shared" si="79"/>
        <v/>
      </c>
      <c r="Q16" s="335" t="str">
        <f t="shared" si="79"/>
        <v/>
      </c>
      <c r="V16" s="335" t="str">
        <f>IF(OR(K7="",L7="",N7="",K$8="",L$8="",N$8=""),"",IF(AND(SUM(K7:L7,N7)=0,SUM(K$8:L$8,N$8)&gt;0),100%,ROUNDDOWN((SUM(K$8:L$8,N$8)-SUM(K7:L7,N7))/SUM(K7:L7,N7),5)))</f>
        <v/>
      </c>
      <c r="W16" s="335" t="str">
        <f t="shared" si="3"/>
        <v/>
      </c>
      <c r="X16" s="335" t="str">
        <f t="shared" si="4"/>
        <v/>
      </c>
      <c r="Y16" s="335" t="str">
        <f t="shared" si="5"/>
        <v/>
      </c>
      <c r="Z16" s="335" t="str">
        <f t="shared" si="6"/>
        <v/>
      </c>
      <c r="AA16" s="335" t="str">
        <f t="shared" si="7"/>
        <v/>
      </c>
      <c r="AB16" s="335" t="str">
        <f t="shared" si="8"/>
        <v/>
      </c>
      <c r="AC16" s="335" t="str">
        <f t="shared" si="9"/>
        <v/>
      </c>
      <c r="AD16" s="335" t="str">
        <f t="shared" si="10"/>
        <v/>
      </c>
      <c r="AE16" s="335" t="str">
        <f>IF(OR(K7="",M7="",Q7="",K$8="",M$8="",Q$8=""),"",IF(AND(SUM(K7,M7,Q7)=N61,SUM(K$8,M$8,Q$8)&gt;0),100%,ROUNDDOWN((SUM(K$8,M$8,Q$8)-SUM(K7,M7,Q7))/SUM(K7,M7,Q7),5)))</f>
        <v/>
      </c>
      <c r="AF16" s="335" t="str">
        <f>IF(OR(K7="",M7="",R7="",K$8="",M$8="",R$8=""),"",IF(AND(SUM(K7,M7,R7)=O61,SUM(K$8,M$8,R$8)&gt;0),100%,ROUNDDOWN((SUM(K$8,M$8,R$8)-SUM(K7,M7,R7))/SUM(K7,M7,R7),5)))</f>
        <v/>
      </c>
      <c r="AG16" s="335" t="str">
        <f>IF(OR(K7="",M7="",S7="",K$8="",M$8="",S$8=""),"",IF(AND(SUM(K7,M7,S7)=P61,SUM(K$8,M$8,S$8)&gt;0),100%,ROUNDDOWN((SUM(K$8,M$8,S$8)-SUM(K7,M7,S7))/SUM(K7,M7,S7),5)))</f>
        <v/>
      </c>
      <c r="AH16" s="335" t="str">
        <f>IF(OR(K7="",N7="",O7="",K$8="",N$8="",O$8=""),"",IF(AND(SUM(K7,N7,O7)=Q61,SUM(K$8,N$8,O$8)&gt;0),100%,ROUNDDOWN((SUM(K$8,N$8,O$8)-SUM(K7,N7,O7))/SUM(K7,N7,O7),5)))</f>
        <v/>
      </c>
      <c r="AI16" s="335" t="str">
        <f>IF(OR(K7="",N7="",P7="",K$8="",N$8="",P$8=""),"",IF(AND(SUM(K7,N7,P7)=R61,SUM(K$8,N$8,P$8)&gt;0),100%,ROUNDDOWN((SUM(K$8,N$8,P$8)-SUM(K7,N7,P7))/SUM(K7,N7,P7),5)))</f>
        <v/>
      </c>
      <c r="AJ16" s="335" t="str">
        <f>IF(OR(K7="",N7="",Q7="",K$8="",N$8="",Q$8=""),"",IF(AND(SUM(K7,N7,Q7)=S61,SUM(K$8,N$8,Q$8)&gt;0),100%,ROUNDDOWN((SUM(K$8,N$8,Q$8)-SUM(K7,N7,Q7))/SUM(K7,N7,Q7),5)))</f>
        <v/>
      </c>
      <c r="AK16" s="335" t="str">
        <f>IF(OR(K7="",N7="",R7="",K$8="",N$8="",R$8=""),"",IF(AND(SUM(K7,N7,R7)=T61,SUM(K$8,N$8,R$8)&gt;0),100%,ROUNDDOWN((SUM(K$8,N$8,R$8)-SUM(K7,N7,R7))/SUM(K7,N7,R7),5)))</f>
        <v/>
      </c>
      <c r="AL16" s="335" t="str">
        <f>IF(OR(K7="",N7="",S7="",K$8="",N$8="",S$8=""),"",IF(AND(SUM(K7,N7,S7)=T61,SUM(K$8,N$8,S$8)&gt;0),100%,ROUNDDOWN((SUM(K$8,N$8,S$8)-SUM(K7,N7,S7))/SUM(K7,N7,S7),5)))</f>
        <v/>
      </c>
      <c r="AM16" s="345" t="str">
        <f>IF(OR(K7="",O7="",P7="",K$8="",O$8="",P$8=""),"",IF(AND(SUM(K7,O7,P7)=R61,SUM(K$8,O$8,P$8)&gt;0),100%,ROUNDDOWN((SUM(K$8,O$8,P$8)-SUM(K7,O7,P7))/SUM(K7,O7,P7),5)))</f>
        <v/>
      </c>
      <c r="AN16" s="345" t="str">
        <f>IF(OR(K7="",O7="",Q7="",K$8="",O$8="",Q$8=""),"",IF(AND(SUM(K7,O7,Q7)=R61,SUM(K$8,O$8,Q$8)&gt;0),100%,ROUNDDOWN((SUM(K$8,O$8,Q$8)-SUM(K7,O7,Q7))/SUM(K7,O7,Q7),5)))</f>
        <v/>
      </c>
      <c r="AO16" s="345" t="str">
        <f>IF(OR(K7="",O7="",R7="",K$8="",O$8="",R$8=""),"",IF(AND(SUM(K7,O7,R7)=R61,SUM(K$8,O$8,R$8)&gt;0),100%,ROUNDDOWN((SUM(K$8,O$8,R$8)-SUM(K7,O7,R7))/SUM(K7,O7,R7),5)))</f>
        <v/>
      </c>
      <c r="AP16" s="345" t="str">
        <f>IF(OR(K7="",O7="",S7="",K$8="",O$8="",S$8=""),"",IF(AND(SUM(K7,O7,S7)=R61,SUM(K$8,O$8,S$8)&gt;0),100%,ROUNDDOWN((SUM(K$8,O$8,S$8)-SUM(K7,O7,S7))/SUM(K7,O7,S7),5)))</f>
        <v/>
      </c>
      <c r="AQ16" s="345" t="str">
        <f>IF(OR(K7="",P7="",Q7="",K$8="",P$8="",Q$8=""),"",IF(AND(SUM(K7,P7,Q7)=R61,SUM(K$8,P$8,Q$8)&gt;0),100%,ROUNDDOWN((SUM(K$8,P$8,Q$8)-SUM(K7,P7,Q7))/SUM(K7,P7,Q7),5)))</f>
        <v/>
      </c>
      <c r="AR16" s="345" t="str">
        <f>IF(OR(K7="",P7="",R7="",K$8="",P$8="",R$8=""),"",IF(AND(SUM(K7,P7,R7)=R61,SUM(K$8,P$8,R$8)&gt;0),100%,ROUNDDOWN((SUM(K$8,P$8,R$8)-SUM(K7,P7,R7))/SUM(K7,P7,R7),5)))</f>
        <v/>
      </c>
      <c r="AS16" s="345" t="str">
        <f>IF(OR(K7="",P7="",S7="",K$8="",P$8="",S$8=""),"",IF(AND(SUM(K7,P7,S7)=R61,SUM(K$8,P$8,S$8)&gt;0),100%,ROUNDDOWN((SUM(K$8,P$8,S$8)-SUM(K7,P7,S7))/SUM(K7,P7,S7),5)))</f>
        <v/>
      </c>
      <c r="AT16" s="345" t="str">
        <f>IF(OR(K7="",Q7="",R7="",K$8="",Q$8="",R$8=""),"",IF(AND(SUM(K7,Q7,R7)=R61,SUM(K$8,Q$8,R$8)&gt;0),100%,ROUNDDOWN((SUM(K$8,Q$8,R$8)-SUM(K7,Q7,R7))/SUM(K7,Q7,R7),5)))</f>
        <v/>
      </c>
      <c r="AU16" s="345" t="str">
        <f>IF(OR(K7="",Q7="",S7="",K$8="",Q$8="",S$8=""),"",IF(AND(SUM(K7,Q7,S7)=R61,SUM(K$8,Q$8,S$8)&gt;0),100%,ROUNDDOWN((SUM(K$8,Q$8,S$8)-SUM(K7,Q7,S7))/SUM(K7,Q7,S7),5)))</f>
        <v/>
      </c>
      <c r="AV16" s="345" t="str">
        <f>IF(OR(K7="",R7="",S7="",K$8="",R$8="",S$8=""),"",IF(AND(SUM(K7,R7,S7)=R61,SUM(K$8,R$8,S$8)&gt;0),100%,ROUNDDOWN((SUM(K$8,R$8,S$8)-SUM(K7,R7,S7))/SUM(K7,R7,S7),5)))</f>
        <v/>
      </c>
      <c r="AW16" s="345" t="str">
        <f t="shared" si="29"/>
        <v/>
      </c>
      <c r="AX16" s="345" t="str">
        <f t="shared" si="30"/>
        <v/>
      </c>
      <c r="AY16" s="345" t="str">
        <f t="shared" si="31"/>
        <v/>
      </c>
      <c r="AZ16" s="345" t="str">
        <f t="shared" si="32"/>
        <v/>
      </c>
      <c r="BA16" s="345" t="str">
        <f t="shared" si="33"/>
        <v/>
      </c>
      <c r="BB16" s="345" t="str">
        <f t="shared" si="34"/>
        <v/>
      </c>
      <c r="BC16" s="345" t="str">
        <f t="shared" si="35"/>
        <v/>
      </c>
      <c r="BD16" s="345" t="str">
        <f t="shared" si="36"/>
        <v/>
      </c>
      <c r="BE16" s="345" t="str">
        <f t="shared" si="37"/>
        <v/>
      </c>
      <c r="BF16" s="345" t="str">
        <f t="shared" si="38"/>
        <v/>
      </c>
      <c r="BG16" s="345" t="str">
        <f t="shared" si="39"/>
        <v/>
      </c>
      <c r="BH16" s="345" t="str">
        <f t="shared" si="40"/>
        <v/>
      </c>
      <c r="BI16" s="345" t="str">
        <f t="shared" si="41"/>
        <v/>
      </c>
      <c r="BJ16" s="345" t="str">
        <f t="shared" si="42"/>
        <v/>
      </c>
      <c r="BK16" s="345" t="str">
        <f t="shared" si="43"/>
        <v/>
      </c>
      <c r="BL16" s="345" t="str">
        <f t="shared" si="44"/>
        <v/>
      </c>
      <c r="BM16" s="345" t="str">
        <f t="shared" si="45"/>
        <v/>
      </c>
      <c r="BN16" s="345" t="str">
        <f t="shared" si="46"/>
        <v/>
      </c>
      <c r="BO16" s="345" t="str">
        <f t="shared" si="47"/>
        <v/>
      </c>
      <c r="BP16" s="345" t="str">
        <f t="shared" si="48"/>
        <v/>
      </c>
      <c r="BQ16" s="345" t="str">
        <f t="shared" si="49"/>
        <v/>
      </c>
      <c r="BR16" s="345" t="str">
        <f t="shared" si="50"/>
        <v/>
      </c>
      <c r="BS16" s="345" t="str">
        <f t="shared" si="51"/>
        <v/>
      </c>
      <c r="BT16" s="345" t="str">
        <f t="shared" si="52"/>
        <v/>
      </c>
      <c r="BU16" s="345" t="str">
        <f>IF(OR(M7="",O7="",P7="",M$8="",O$8="",P$8=""),"",IF(AND(SUM(M7,O7,P7)=R61,SUM(M$8,O$8,P$8)&gt;0),100%,ROUNDDOWN((SUM(M$8,O$8,P$8)-SUM(M7,O7,P7))/SUM(M7,O7,P7),5)))</f>
        <v/>
      </c>
      <c r="BV16" s="345" t="str">
        <f>IF(OR(M7="",O7="",Q7="",M$8="",O$8="",Q$8=""),"",IF(AND(SUM(M7,O7,Q7)=R61,SUM(M$8,O$8,Q$8)&gt;0),100%,ROUNDDOWN((SUM(M$8,O$8,Q$8)-SUM(M7,O7,Q7))/SUM(M7,O7,Q7),5)))</f>
        <v/>
      </c>
      <c r="BW16" s="345" t="str">
        <f>IF(OR(M7="",O7="",R7="",M$8="",O$8="",R$8=""),"",IF(AND(SUM(M7,O7,R7)=R61,SUM(M$8,O$8,R$8)&gt;0),100%,ROUNDDOWN((SUM(M$8,O$8,R$8)-SUM(M7,O7,R7))/SUM(M7,O7,R7),5)))</f>
        <v/>
      </c>
      <c r="BX16" s="345" t="str">
        <f>IF(OR(M7="",O7="",S7="",M$8="",O$8="",S$8=""),"",IF(AND(SUM(M7,O7,S7)=R61,SUM(M$8,O$8,S$8)&gt;0),100%,ROUNDDOWN((SUM(M$8,O$8,S$8)-SUM(M7,O7,S7))/SUM(M7,O7,S7),5)))</f>
        <v/>
      </c>
      <c r="BY16" s="345" t="str">
        <f t="shared" si="57"/>
        <v/>
      </c>
      <c r="BZ16" s="345" t="str">
        <f t="shared" si="58"/>
        <v/>
      </c>
      <c r="CA16" s="345" t="str">
        <f t="shared" si="59"/>
        <v/>
      </c>
      <c r="CB16" s="345" t="str">
        <f t="shared" si="60"/>
        <v/>
      </c>
      <c r="CC16" s="345" t="str">
        <f t="shared" si="61"/>
        <v/>
      </c>
      <c r="CD16" s="345" t="str">
        <f t="shared" si="62"/>
        <v/>
      </c>
      <c r="CE16" s="345" t="str">
        <f>IF(OR(N7="",O7="",Q7="",N$8="",O$8="",Q$8=""),"",IF(AND(SUM(N7,O7,Q7)=R61,SUM(N$8,O$8,Q$8)&gt;0),100%,ROUNDDOWN((SUM(N$8,O$8,Q$8)-SUM(N7,O7,Q7))/SUM(N7,O7,Q7),5)))</f>
        <v/>
      </c>
      <c r="CF16" s="345" t="str">
        <f>IF(OR(N7="",O7="",R7="",N$8="",O$8="",R$8=""),"",IF(AND(SUM(N7,O7,R7)=R61,SUM(N$8,O$8,R$8)&gt;0),100%,ROUNDDOWN((SUM(N$8,O$8,R$8)-SUM(N7,O7,R7))/SUM(N7,O7,R7),5)))</f>
        <v/>
      </c>
      <c r="CG16" s="345" t="str">
        <f>IF(OR(N7="",O7="",S7="",N$8="",O$8="",S$8=""),"",IF(AND(SUM(N7,O7,S7)=R61,SUM(N$8,O$8,S$8)&gt;0),100%,ROUNDDOWN((SUM(N$8,O$8,S$8)-SUM(N7,O7,S7))/SUM(N7,O7,S7),5)))</f>
        <v/>
      </c>
      <c r="CH16" s="345" t="str">
        <f>IF(OR(N7="",P7="",Q7="",N$8="",P$8="",Q$8=""),"",IF(AND(SUM(N7,P7,Q7)=R61,SUM(N$8,P$8,Q$8)&gt;0),100%,ROUNDDOWN((SUM(N$8,P$8,Q$8)-SUM(N7,P7,Q7))/SUM(N7,P7,Q7),5)))</f>
        <v/>
      </c>
      <c r="CI16" s="345" t="str">
        <f>IF(OR(N7="",P7="",R7="",N$8="",P$8="",R$8=""),"",IF(AND(SUM(N7,P7,R7)=R61,SUM(N$8,P$8,R$8)&gt;0),100%,ROUNDDOWN((SUM(N$8,P$8,R$8)-SUM(N7,P7,R7))/SUM(N7,P7,R7),5)))</f>
        <v/>
      </c>
      <c r="CJ16" s="345" t="str">
        <f>IF(OR(N7="",P7="",S7="",N$8="",P$8="",S$8=""),"",IF(AND(SUM(N7,P7,S7)=R61,SUM(N$8,P$8,S$8)&gt;0),100%,ROUNDDOWN((SUM(N$8,P$8,S$8)-SUM(N7,P7,S7))/SUM(N7,P7,S7),5)))</f>
        <v/>
      </c>
      <c r="CK16" s="345" t="str">
        <f t="shared" si="69"/>
        <v/>
      </c>
      <c r="CL16" s="345" t="str">
        <f t="shared" si="70"/>
        <v/>
      </c>
      <c r="CM16" s="345" t="str">
        <f t="shared" si="71"/>
        <v/>
      </c>
      <c r="CN16" s="345" t="str">
        <f>IF(OR(O7="",P7="",R7="",O$8="",P$8="",R$8=""),"",IF(AND(SUM(O7,P7,R7)=R61,SUM(O$8,P$8,R$8)&gt;0),100%,ROUNDDOWN((SUM(O$8,P$8,R$8)-SUM(O7,P7,R7))/SUM(O7,P7,R7),5)))</f>
        <v/>
      </c>
      <c r="CO16" s="345" t="str">
        <f>IF(OR(O7="",P7="",S7="",O$8="",P$8="",S$8=""),"",IF(AND(SUM(O7,P7,S7)=R61,SUM(O$8,P$8,S$8)&gt;0),100%,ROUNDDOWN((SUM(O$8,P$8,S$8)-SUM(O7,P7,S7))/SUM(O7,P7,S7),5)))</f>
        <v/>
      </c>
      <c r="CP16" s="345" t="str">
        <f t="shared" si="74"/>
        <v/>
      </c>
      <c r="CQ16" s="345" t="str">
        <f t="shared" si="75"/>
        <v/>
      </c>
      <c r="CR16" s="345" t="str">
        <f t="shared" ref="CR16" si="80">IF(OR(O7="",R7="",S7="",O$8="",R$8="",S$8=""),"",IF(AND(SUM(O7,R7,S7)=0,SUM(O$8,R$8,S$8)&gt;0),100%,ROUNDDOWN((SUM(O$8,R$8,S$8)-SUM(O7,R7,S7))/SUM(O7,R7,S7),5)))</f>
        <v/>
      </c>
      <c r="CS16" s="345" t="str">
        <f>IF(OR(P7="",Q7="",S7="",P$8="",Q$8="",S$8=""),"",IF(AND(SUM(P7,Q7,S7)=0,SUM(P$8,Q$8,S$8)&gt;0),100%,ROUNDDOWN((SUM(P$8,Q$8,S$8)-SUM(P7,Q7,S7))/SUM(P7,Q7,S7),5)))</f>
        <v/>
      </c>
      <c r="CT16" s="345" t="str">
        <f t="shared" si="77"/>
        <v/>
      </c>
    </row>
    <row r="17" spans="1:105" ht="17.25" customHeight="1">
      <c r="I17" s="24" t="s">
        <v>28</v>
      </c>
    </row>
    <row r="18" spans="1:105" ht="9.6" customHeight="1"/>
    <row r="19" spans="1:105" ht="19.5" customHeight="1">
      <c r="A19" s="8"/>
      <c r="B19" s="21" t="s">
        <v>13</v>
      </c>
      <c r="C19" s="16" t="str">
        <f>IF(COUNT(K14:S14)=5,1,"")</f>
        <v/>
      </c>
      <c r="D19" s="20"/>
      <c r="E19" s="20"/>
      <c r="F19" s="20"/>
      <c r="G19" s="20"/>
      <c r="H19" s="20"/>
      <c r="I19" s="15" t="s">
        <v>31</v>
      </c>
      <c r="L19" s="62" t="s">
        <v>62</v>
      </c>
      <c r="P19" s="411" t="s">
        <v>115</v>
      </c>
      <c r="Q19" s="411"/>
    </row>
    <row r="20" spans="1:105" ht="19.5" customHeight="1">
      <c r="A20" s="8"/>
      <c r="B20" s="22"/>
      <c r="I20" s="412"/>
      <c r="J20" s="413"/>
      <c r="K20" s="23" t="s">
        <v>17</v>
      </c>
      <c r="L20" s="23" t="s">
        <v>18</v>
      </c>
      <c r="M20" s="23" t="s">
        <v>19</v>
      </c>
      <c r="N20" s="23" t="s">
        <v>20</v>
      </c>
      <c r="O20" s="23" t="s">
        <v>21</v>
      </c>
      <c r="P20" s="23" t="s">
        <v>22</v>
      </c>
      <c r="Q20" s="23" t="s">
        <v>23</v>
      </c>
      <c r="V20" s="72" t="s">
        <v>122</v>
      </c>
      <c r="W20" s="72" t="s">
        <v>123</v>
      </c>
      <c r="X20" s="72" t="s">
        <v>132</v>
      </c>
      <c r="Y20" s="72" t="s">
        <v>133</v>
      </c>
      <c r="Z20" s="72" t="s">
        <v>134</v>
      </c>
      <c r="AA20" s="72" t="s">
        <v>135</v>
      </c>
      <c r="AB20" s="72" t="s">
        <v>136</v>
      </c>
      <c r="AC20" s="72" t="s">
        <v>137</v>
      </c>
      <c r="AD20" s="72" t="s">
        <v>138</v>
      </c>
      <c r="AE20" s="72" t="s">
        <v>139</v>
      </c>
      <c r="AF20" s="72" t="s">
        <v>140</v>
      </c>
      <c r="AG20" s="72" t="s">
        <v>141</v>
      </c>
      <c r="AH20" s="72" t="s">
        <v>142</v>
      </c>
      <c r="AI20" s="72" t="s">
        <v>143</v>
      </c>
      <c r="AJ20" s="72" t="s">
        <v>144</v>
      </c>
      <c r="AK20" s="72" t="s">
        <v>145</v>
      </c>
      <c r="AL20" s="72" t="s">
        <v>146</v>
      </c>
      <c r="AM20" s="72" t="s">
        <v>147</v>
      </c>
      <c r="AN20" s="72" t="s">
        <v>148</v>
      </c>
      <c r="AO20" s="72" t="s">
        <v>149</v>
      </c>
      <c r="AP20" s="72" t="s">
        <v>150</v>
      </c>
      <c r="AQ20" s="72" t="s">
        <v>151</v>
      </c>
      <c r="AR20" s="72" t="s">
        <v>152</v>
      </c>
      <c r="AS20" s="72" t="s">
        <v>153</v>
      </c>
      <c r="AT20" s="72" t="s">
        <v>154</v>
      </c>
      <c r="AU20" s="72" t="s">
        <v>155</v>
      </c>
      <c r="AV20" s="72" t="s">
        <v>156</v>
      </c>
      <c r="AW20" s="72" t="s">
        <v>157</v>
      </c>
      <c r="AX20" s="72" t="s">
        <v>158</v>
      </c>
      <c r="AY20" s="72" t="s">
        <v>159</v>
      </c>
      <c r="AZ20" s="72" t="s">
        <v>160</v>
      </c>
      <c r="BA20" s="72" t="s">
        <v>161</v>
      </c>
      <c r="BB20" s="72" t="s">
        <v>162</v>
      </c>
      <c r="BC20" s="72" t="s">
        <v>163</v>
      </c>
      <c r="BD20" s="72" t="s">
        <v>164</v>
      </c>
      <c r="BE20" s="72" t="s">
        <v>165</v>
      </c>
      <c r="BF20" s="72" t="s">
        <v>166</v>
      </c>
      <c r="BG20" s="72" t="s">
        <v>167</v>
      </c>
      <c r="BH20" s="72" t="s">
        <v>168</v>
      </c>
      <c r="BI20" s="72" t="s">
        <v>169</v>
      </c>
      <c r="BJ20" s="72" t="s">
        <v>170</v>
      </c>
      <c r="BK20" s="72" t="s">
        <v>171</v>
      </c>
      <c r="BL20" s="72" t="s">
        <v>172</v>
      </c>
      <c r="BM20" s="72" t="s">
        <v>173</v>
      </c>
      <c r="BN20" s="72" t="s">
        <v>174</v>
      </c>
      <c r="BO20" s="72" t="s">
        <v>175</v>
      </c>
      <c r="BP20" s="72" t="s">
        <v>176</v>
      </c>
      <c r="BQ20" s="72" t="s">
        <v>177</v>
      </c>
      <c r="BR20" s="72" t="s">
        <v>178</v>
      </c>
      <c r="BS20" s="72" t="s">
        <v>179</v>
      </c>
      <c r="BT20" s="72" t="s">
        <v>180</v>
      </c>
      <c r="BU20" s="72" t="s">
        <v>181</v>
      </c>
      <c r="BV20" s="72" t="s">
        <v>182</v>
      </c>
      <c r="BW20" s="72" t="s">
        <v>183</v>
      </c>
      <c r="BX20" s="72" t="s">
        <v>184</v>
      </c>
      <c r="BY20" s="72" t="s">
        <v>185</v>
      </c>
      <c r="BZ20" s="72" t="s">
        <v>186</v>
      </c>
      <c r="CA20" s="72" t="s">
        <v>189</v>
      </c>
      <c r="CB20" s="72" t="s">
        <v>187</v>
      </c>
      <c r="CC20" s="72" t="s">
        <v>188</v>
      </c>
      <c r="CD20" s="72" t="s">
        <v>190</v>
      </c>
      <c r="CE20" s="72" t="s">
        <v>191</v>
      </c>
      <c r="CF20" s="72" t="s">
        <v>192</v>
      </c>
      <c r="CG20" s="72" t="s">
        <v>193</v>
      </c>
      <c r="CH20" s="72" t="s">
        <v>194</v>
      </c>
      <c r="CI20" s="72" t="s">
        <v>195</v>
      </c>
      <c r="CJ20" s="72" t="s">
        <v>196</v>
      </c>
      <c r="CK20" s="72" t="s">
        <v>197</v>
      </c>
      <c r="CL20" s="72" t="s">
        <v>198</v>
      </c>
      <c r="CM20" s="73" t="s">
        <v>199</v>
      </c>
      <c r="CN20" s="72" t="s">
        <v>200</v>
      </c>
      <c r="CO20" s="72" t="s">
        <v>201</v>
      </c>
      <c r="CP20" s="72" t="s">
        <v>202</v>
      </c>
      <c r="CQ20" s="72" t="s">
        <v>203</v>
      </c>
      <c r="CR20" s="73" t="s">
        <v>204</v>
      </c>
      <c r="CS20" s="72" t="s">
        <v>205</v>
      </c>
      <c r="CT20" s="73" t="s">
        <v>206</v>
      </c>
    </row>
    <row r="21" spans="1:105" ht="19.5" customHeight="1">
      <c r="A21" s="8"/>
      <c r="B21" s="16">
        <f>COUNT(K21:S21)</f>
        <v>0</v>
      </c>
      <c r="C21" s="16">
        <f>IF($B21=0,1,"")</f>
        <v>1</v>
      </c>
      <c r="D21" s="16" t="str">
        <f>IF(AND($B21&gt;=1,$B21&lt;=4),$B21,"")</f>
        <v/>
      </c>
      <c r="E21" s="16" t="str">
        <f>IF($B21=5,1,"")</f>
        <v/>
      </c>
      <c r="F21" s="414" t="str">
        <f>IF(D21="","","☜残り"&amp;(5-D21)&amp;"ヵ月分を入力してください。")</f>
        <v/>
      </c>
      <c r="G21" s="414"/>
      <c r="H21" s="18" t="str">
        <f>IF(E21=1,"入力完了です。",IF(C21=1,"☜基準月の事業収入を5ヵ月分入力してください。",IF(D21&gt;=1,F21,"")))</f>
        <v>☜基準月の事業収入を5ヵ月分入力してください。</v>
      </c>
      <c r="I21" s="415" t="s">
        <v>16</v>
      </c>
      <c r="J21" s="19" t="s">
        <v>0</v>
      </c>
      <c r="K21" s="336" t="str">
        <f>IF(OR(K5="",L5="",M5="",K8="",L8="",M8=""),"",IF(K14&gt;=-30%,0,ROUNDDOWN(SUM(K5:M5)-SUM(K8:M8),-3)))</f>
        <v/>
      </c>
      <c r="L21" s="336" t="str">
        <f t="shared" ref="L21:Q21" si="81">IF(OR(L5="",M5="",N5="",L8="",M8="",N8=""),"",IF(L14&gt;=-30%,0,ROUNDDOWN(SUM(L5:N5)-SUM(L8:N8),-3)))</f>
        <v/>
      </c>
      <c r="M21" s="336" t="str">
        <f t="shared" si="81"/>
        <v/>
      </c>
      <c r="N21" s="336" t="str">
        <f t="shared" si="81"/>
        <v/>
      </c>
      <c r="O21" s="336" t="str">
        <f t="shared" si="81"/>
        <v/>
      </c>
      <c r="P21" s="336" t="str">
        <f t="shared" si="81"/>
        <v/>
      </c>
      <c r="Q21" s="336" t="str">
        <f t="shared" si="81"/>
        <v/>
      </c>
      <c r="R21" s="182"/>
      <c r="V21" s="344" t="str">
        <f>IF(OR(K5="",L5="",N5="",K$8="",L$8="",N$8=""),"",IF(V14&gt;=-30%,0,ROUNDDOWN(SUM(K5:L5,N5)-SUM(K$8,L$8,N$8),-3)))</f>
        <v/>
      </c>
      <c r="W21" s="344" t="str">
        <f>IF(OR(K5="",L5="",O5="",K$8="",L$8="",O$8=""),"",IF(W14&gt;=-30%,0,ROUNDDOWN(SUM(K5,L5,O5)-SUM(K$8,L$8,O$8),-3)))</f>
        <v/>
      </c>
      <c r="X21" s="344" t="str">
        <f>IF(OR(K5="",L5="",P5="",K$8="",L$8="",P$8=""),"",IF(X14&gt;=-30%,0,ROUNDDOWN(SUM(K5:L5,P5)-SUM(K$8:L$8,P$8),-3)))</f>
        <v/>
      </c>
      <c r="Y21" s="344" t="str">
        <f>IF(OR(K5="",L5="",Q5="",K$8="",L$8="",Q$8=""),"",IF(Y14&gt;=-30%,0,ROUNDDOWN(SUM(K5:L5,Q5)-SUM(K$8:L$8,Q$8),-3)))</f>
        <v/>
      </c>
      <c r="Z21" s="344" t="str">
        <f>IF(OR(K5="",L5="",R5="",K$8="",L$8="",R$8=""),"",IF(Z14&gt;=-30%,0,ROUNDDOWN(SUM(K5:L5,R5)-SUM(K$8:L$8,R$8),-3)))</f>
        <v/>
      </c>
      <c r="AA21" s="344" t="str">
        <f>IF(OR(K5="",L5="",S5="",K$8="",L$8="",S$8=""),"",IF(AA14&gt;=-30%,0,ROUNDDOWN(SUM(K5:L5,S5)-SUM(K$8:L$8,S$8),-3)))</f>
        <v/>
      </c>
      <c r="AB21" s="344" t="str">
        <f>IF(OR(K5="",M5="",N5="",K$8="",M$8="",N$8=""),"",IF(AB14&gt;=-30%,0,ROUNDDOWN(SUM(K5,M5:N5)-SUM(K$8,M$8:N$8),-3)))</f>
        <v/>
      </c>
      <c r="AC21" s="344" t="str">
        <f>IF(OR(K5="",M5="",O5="",K$8="",M$8="",O$8=""),"",IF(AC14&gt;=-30%,0,ROUNDDOWN(SUM(K5,M5,O5)-SUM(K$8,M$8,O$8),-3)))</f>
        <v/>
      </c>
      <c r="AD21" s="344" t="str">
        <f>IF(OR(K5="",M5="",P5="",K$8="",M$8="",P$8=""),"",IF(AD14&gt;=-30%,0,ROUNDDOWN(SUM(K5,M5,P5)-SUM(K$8,M$8,P$8),-3)))</f>
        <v/>
      </c>
      <c r="AE21" s="344" t="str">
        <f>IF(OR(K5="",M5="",Q5="",K$8="",M$8="",Q$8=""),"",IF(AE14&gt;=-30%,0,ROUNDDOWN(SUM(K5,M5,Q5)-SUM(K$8,M$8,Q$8),-3)))</f>
        <v/>
      </c>
      <c r="AF21" s="344" t="str">
        <f>IF(OR(K5="",M5="",R5="",K$8="",M$8="",R$8=""),"",IF(AF14&gt;=-30%,0,ROUNDDOWN(SUM(K5,M5,R5)-SUM(K$8,M$8,R$8),-3)))</f>
        <v/>
      </c>
      <c r="AG21" s="344" t="str">
        <f>IF(OR(K5="",M5="",S5="",K$8="",M$8="",S$8=""),"",IF(AG14&gt;=-30%,0,ROUNDDOWN(SUM(K5,M5,S5)-SUM(K$8,M$8,S$8),-3)))</f>
        <v/>
      </c>
      <c r="AH21" s="344" t="str">
        <f>IF(OR(K5="",N5="",O5="",K$8="",N$8="",O$8=""),"",IF(AH14&gt;=-30%,0,ROUNDDOWN(SUM(K5,N5,O5)-SUM(K$8,N$8,O$8),-3)))</f>
        <v/>
      </c>
      <c r="AI21" s="344" t="str">
        <f>IF(OR(K5="",N5="",P5="",K$8="",N$8="",P$8=""),"",IF(AI14&gt;=-30%,0,ROUNDDOWN(SUM(K5,N5,P5)-SUM(K$8,N$8,P$8),-3)))</f>
        <v/>
      </c>
      <c r="AJ21" s="344" t="str">
        <f>IF(OR(K5="",N5="",Q5="",K$8="",N$8="",Q$8=""),"",IF(AJ14&gt;=-30%,0,ROUNDDOWN(SUM(K5,N5,Q5)-SUM(K$8,N$8,Q$8),-3)))</f>
        <v/>
      </c>
      <c r="AK21" s="344" t="str">
        <f>IF(OR(K5="",N5="",R5="",K$8="",N$8="",R$8=""),"",IF(AK14&gt;=-30%,0,ROUNDDOWN(SUM(K5,N5,R5)-SUM(K$8,N$8,R$8),-3)))</f>
        <v/>
      </c>
      <c r="AL21" s="344" t="str">
        <f>IF(OR(K5="",N5="",S5="",K$8="",N$8="",S$8=""),"",IF(AL14&gt;=-30%,0,ROUNDDOWN(SUM(K5,N5,S5)-SUM(K$8,N$8,S$8),-3)))</f>
        <v/>
      </c>
      <c r="AM21" s="344" t="str">
        <f>IF(OR(K5="",O5="",P5="",K$8="",O$8="",P$8=""),"",IF(AM14&gt;=-30%,0,ROUNDDOWN(SUM(K5,O5,P5)-SUM(K$8,O$8,P$8),-3)))</f>
        <v/>
      </c>
      <c r="AN21" s="344" t="str">
        <f>IF(OR(K5="",O5="",Q5="",K$8="",O$8="",Q$8=""),"",IF(AN14&gt;=-30%,0,ROUNDDOWN(SUM(K5,O5,Q5)-SUM(K$8,O$8,Q$8),-3)))</f>
        <v/>
      </c>
      <c r="AO21" s="344" t="str">
        <f>IF(OR(K5="",O5="",R5="",K$8="",O$8="",R$8=""),"",IF(AO14&gt;=-30%,0,ROUNDDOWN(SUM(K5,O5,R5)-SUM(K$8,O$8,R$8),-3)))</f>
        <v/>
      </c>
      <c r="AP21" s="344" t="str">
        <f>IF(OR(K5="",O5="",S5="",K$8="",O$8="",S$8=""),"",IF(AP14&gt;=-30%,0,ROUNDDOWN(SUM(K5,O5,S5)-SUM(K$8,O$8,S$8),-3)))</f>
        <v/>
      </c>
      <c r="AQ21" s="344" t="str">
        <f>IF(OR(K5="",P5="",Q5="",K$8="",P$8="",Q$8=""),"",IF(AQ14&gt;=-30%,0,ROUNDDOWN(SUM(K5,P5,Q5)-SUM(K$8,P$8,Q$8),-3)))</f>
        <v/>
      </c>
      <c r="AR21" s="344" t="str">
        <f>IF(OR(K5="",P5="",R5="",K$8="",P$8="",R$8=""),"",IF(AR14&gt;=-30%,0,ROUNDDOWN(SUM(K5,P5,R5)-SUM(K$8,P$8,R$8),-3)))</f>
        <v/>
      </c>
      <c r="AS21" s="344" t="str">
        <f>IF(OR(K5="",P5="",S5="",K$8="",P$8="",S$8=""),"",IF(AS14&gt;=-30%,0,ROUNDDOWN(SUM(K5,P5,S5)-SUM(K$8,P$8,S$8),-3)))</f>
        <v/>
      </c>
      <c r="AT21" s="344" t="str">
        <f>IF(OR(K5="",Q5="",R5="",K$8="",Q$8="",R$8=""),"",IF(AT14&gt;=-30%,0,ROUNDDOWN(SUM(K5,Q5,R5)-SUM(K$8,Q$8,R$8),-3)))</f>
        <v/>
      </c>
      <c r="AU21" s="344" t="str">
        <f>IF(OR(K5="",Q5="",S5="",K$8="",Q$8="",S$8=""),"",IF(AU14&gt;=-30%,0,ROUNDDOWN(SUM(K5,Q5,S5)-SUM(K$8,Q$8,S$8),-3)))</f>
        <v/>
      </c>
      <c r="AV21" s="344" t="str">
        <f>IF(OR(K5="",R5="",S5="",K$8="",R$8="",S$8=""),"",IF(AV14&gt;=-30%,0,ROUNDDOWN(SUM(K5,R5,S5)-SUM(K$8,R$8,S$8),-3)))</f>
        <v/>
      </c>
      <c r="AW21" s="344" t="str">
        <f>IF(OR(L5="",M5="",O5="",L$8="",M$8="",O$8=""),"",IF(AW14&gt;=-30%,0,ROUNDDOWN(SUM(L5,M5,O5)-SUM(L$8,M$8,O$8),-3)))</f>
        <v/>
      </c>
      <c r="AX21" s="344" t="str">
        <f>IF(OR(L5="",M5="",P5="",L$8="",M$8="",P$8=""),"",IF(AX14&gt;=-30%,0,ROUNDDOWN(SUM(L5,M5,P5)-SUM(L$8,M$8,P$8),-3)))</f>
        <v/>
      </c>
      <c r="AY21" s="344" t="str">
        <f>IF(OR(L5="",M5="",Q5="",L$8="",M$8="",Q$8=""),"",IF(AY14&gt;=-30%,0,ROUNDDOWN(SUM(L5,M5,Q5)-SUM(L$8,M$8,Q$8),-3)))</f>
        <v/>
      </c>
      <c r="AZ21" s="344" t="str">
        <f>IF(OR(L5="",M5="",R5="",L$8="",M$8="",R$8=""),"",IF(AZ14&gt;=-30%,0,ROUNDDOWN(SUM(L5,M5,R5)-SUM(L$8,M$8,R$8),-3)))</f>
        <v/>
      </c>
      <c r="BA21" s="344" t="str">
        <f>IF(OR(L5="",M5="",S5="",L$8="",M$8="",S$8=""),"",IF(BA14&gt;=-30%,0,ROUNDDOWN(SUM(L5,M5,S5)-SUM(L$8,M$8,S$8),-3)))</f>
        <v/>
      </c>
      <c r="BB21" s="344" t="str">
        <f>IF(OR(L5="",N5="",O5="",L$8="",N$8="",O$8=""),"",IF(BB14&gt;=-30%,0,ROUNDDOWN(SUM(L5,N5,O5)-SUM(L$8,N$8,O$8),-3)))</f>
        <v/>
      </c>
      <c r="BC21" s="344" t="str">
        <f>IF(OR(L5="",N5="",P5="",L$8="",N$8="",P$8=""),"",IF(BC14&gt;=-30%,0,ROUNDDOWN(SUM(L5,N5,P5)-SUM(L$8,N$8,P$8),-3)))</f>
        <v/>
      </c>
      <c r="BD21" s="344" t="str">
        <f>IF(OR(L5="",N5="",Q5="",L$8="",N$8="",Q$8=""),"",IF(BD14&gt;=-30%,0,ROUNDDOWN(SUM(L5,N5,Q5)-SUM(L$8,N$8,Q$8),-3)))</f>
        <v/>
      </c>
      <c r="BE21" s="344" t="str">
        <f>IF(OR(L5="",N5="",R5="",L$8="",N$8="",R$8=""),"",IF(BE14&gt;=-30%,0,ROUNDDOWN(SUM(L5,N5,R5)-SUM(L$8,N$8,R$8),-3)))</f>
        <v/>
      </c>
      <c r="BF21" s="344" t="str">
        <f>IF(OR(L5="",N5="",S5="",L$8="",N$8="",S$8=""),"",IF(BF14&gt;=-30%,0,ROUNDDOWN(SUM(L5,N5,S5)-SUM(L$8,N$8,S$8),-3)))</f>
        <v/>
      </c>
      <c r="BG21" s="344" t="str">
        <f>IF(OR(L5="",O5="",P5="",L$8="",O$8="",P$8=""),"",IF(BG14&gt;=-30%,0,ROUNDDOWN(SUM(L5,O5,P5)-SUM(L$8,O$8,P$8),-3)))</f>
        <v/>
      </c>
      <c r="BH21" s="344" t="str">
        <f>IF(OR(L5="",O5="",Q5="",L$8="",O$8="",Q$8=""),"",IF(BH14&gt;=-30%,0,ROUNDDOWN(SUM(L5,O5,Q5)-SUM(L$8,O$8,Q$8),-3)))</f>
        <v/>
      </c>
      <c r="BI21" s="344" t="str">
        <f>IF(OR(L5="",O5="",R5="",L$8="",O$8="",R$8=""),"",IF(BI14&gt;=-30%,0,ROUNDDOWN(SUM(L5,O5,R5)-SUM(L$8,O$8,R$8),-3)))</f>
        <v/>
      </c>
      <c r="BJ21" s="344" t="str">
        <f>IF(OR(L5="",O5="",S5="",L$8="",O$8="",S$8=""),"",IF(BJ14&gt;=-30%,0,ROUNDDOWN(SUM(L5,O5,S5)-SUM(L$8,O$8,S$8),-3)))</f>
        <v/>
      </c>
      <c r="BK21" s="344" t="str">
        <f>IF(OR(L5="",P5="",Q5="",L$8="",P$8="",Q$8=""),"",IF(BK14&gt;=-30%,0,ROUNDDOWN(SUM(L5,P5,Q5)-SUM(L$8,P$8,Q$8),-3)))</f>
        <v/>
      </c>
      <c r="BL21" s="344" t="str">
        <f>IF(OR(L5="",P5="",R5="",L$8="",P$8="",R$8=""),"",IF(BL14&gt;=-30%,0,ROUNDDOWN(SUM(L5,P5,R5)-SUM(L$8,P$8,R$8),-3)))</f>
        <v/>
      </c>
      <c r="BM21" s="344" t="str">
        <f>IF(OR(L5="",P5="",S5="",L$8="",P$8="",S$8=""),"",IF(BM14&gt;=-30%,0,ROUNDDOWN(SUM(L5,P5,S5)-SUM(L$8,P$8,S$8),-3)))</f>
        <v/>
      </c>
      <c r="BN21" s="344" t="str">
        <f>IF(OR(L5="",Q5="",R5="",L$8="",Q$8="",R$8=""),"",IF(BN14&gt;=-30%,0,ROUNDDOWN(SUM(L5,Q5,R5)-SUM(L$8,Q$8,R$8),-3)))</f>
        <v/>
      </c>
      <c r="BO21" s="344" t="str">
        <f>IF(OR(L5="",Q5="",S5="",L$8="",Q$8="",S$8=""),"",IF(BO14&gt;=-30%,0,ROUNDDOWN(SUM(L5,Q5,S5)-SUM(L$8,Q$8,S$8),-3)))</f>
        <v/>
      </c>
      <c r="BP21" s="344" t="str">
        <f>IF(OR(L5="",R5="",S5="",L$8="",R$8="",S$8=""),"",IF(BP14&gt;=-30%,0,ROUNDDOWN(SUM(L5,R5,S5)-SUM(L$8,R$8,S$8),-3)))</f>
        <v/>
      </c>
      <c r="BQ21" s="344" t="str">
        <f>IF(OR(M5="",N5="",P5="",M$8="",N$8="",P$8=""),"",IF(BQ14&gt;=-30%,0,ROUNDDOWN(SUM(M5,N5,P5)-SUM(M$8,N$8,P$8),-3)))</f>
        <v/>
      </c>
      <c r="BR21" s="344" t="str">
        <f>IF(OR(M5="",N5="",Q5="",M$8="",N$8="",Q$8=""),"",IF(BR14&gt;=-30%,0,ROUNDDOWN(SUM(M5,N5,Q5)-SUM(M$8,N$8,Q$8),-3)))</f>
        <v/>
      </c>
      <c r="BS21" s="344" t="str">
        <f>IF(OR(M5="",N5="",R5="",M$8="",N$8="",R$8=""),"",IF(BS14&gt;=-30%,0,ROUNDDOWN(SUM(M5,N5,R5)-SUM(M$8,N$8,R$8),-3)))</f>
        <v/>
      </c>
      <c r="BT21" s="344" t="str">
        <f>IF(OR(M5="",N5="",S5="",M$8="",N$8="",S$8=""),"",IF(BT14&gt;=-30%,0,ROUNDDOWN(SUM(M5,N5,S5)-SUM(M$8,N$8,S$8),-3)))</f>
        <v/>
      </c>
      <c r="BU21" s="344" t="str">
        <f>IF(OR(M5="",O5="",P5="",M$8="",O$8="",P$8=""),"",IF(BU14&gt;=-30%,0,ROUNDDOWN(SUM(M5,O5,P5)-SUM(M$8,O$8,P$8),-3)))</f>
        <v/>
      </c>
      <c r="BV21" s="344" t="str">
        <f>IF(OR(M5="",O5="",Q5="",M$8="",O$8="",Q$8=""),"",IF(BV14&gt;=-30%,0,ROUNDDOWN(SUM(M5,O5,Q5)-SUM(M$8,O$8,Q$8),-3)))</f>
        <v/>
      </c>
      <c r="BW21" s="344" t="str">
        <f>IF(OR(M5="",O5="",R5="",M$8="",O$8="",R$8=""),"",IF(BW14&gt;=-30%,0,ROUNDDOWN(SUM(M5,O5,R5)-SUM(M$8,O$8,R$8),-3)))</f>
        <v/>
      </c>
      <c r="BX21" s="344" t="str">
        <f>IF(OR(M5="",O5="",S5="",M$8="",O$8="",S$8=""),"",IF(BX14&gt;=-30%,0,ROUNDDOWN(SUM(M5,O5,S5)-SUM(M$8,O$8,S$8),-3)))</f>
        <v/>
      </c>
      <c r="BY21" s="344" t="str">
        <f>IF(OR(M5="",P5="",Q5="",M$8="",P$8="",Q$8=""),"",IF(BY14&gt;=-30%,0,ROUNDDOWN(SUM(M5,P5,Q5)-SUM(M$8,P$8,Q$8),-3)))</f>
        <v/>
      </c>
      <c r="BZ21" s="344" t="str">
        <f>IF(OR(M5="",P5="",R5="",M$8="",P$8="",R$8=""),"",IF(BZ14&gt;=-30%,0,ROUNDDOWN(SUM(M5,P5,R5)-SUM(M$8,P$8,R$8),-3)))</f>
        <v/>
      </c>
      <c r="CA21" s="344" t="str">
        <f>IF(OR(M5="",P5="",S5="",M$8="",P$8="",S$8=""),"",IF(CA14&gt;=-30%,0,ROUNDDOWN(SUM(M5,P5,S5)-SUM(M$8,P$8,S$8),-3)))</f>
        <v/>
      </c>
      <c r="CB21" s="344" t="str">
        <f>IF(OR(M5="",Q5="",R5="",M$8="",Q$8="",R$8=""),"",IF(CB14&gt;=-30%,0,ROUNDDOWN(SUM(M5,Q5,R5)-SUM(M$8,Q$8,R$8),-3)))</f>
        <v/>
      </c>
      <c r="CC21" s="344" t="str">
        <f>IF(OR(M5="",Q5="",S5="",M$8="",Q$8="",S$8=""),"",IF(CC14&gt;=-30%,0,ROUNDDOWN(SUM(M5,Q5,S5)-SUM(M$8,Q$8,S$8),-3)))</f>
        <v/>
      </c>
      <c r="CD21" s="344" t="str">
        <f>IF(OR(M5="",R5="",S5="",M$8="",R$8="",S$8=""),"",IF(CD14&gt;=-30%,0,ROUNDDOWN(SUM(M5,R5,S5)-SUM(M$8,R$8,S$8),-3)))</f>
        <v/>
      </c>
      <c r="CE21" s="344" t="str">
        <f>IF(OR(N5="",O5="",Q5="",N$8="",O$8="",Q$8=""),"",IF(CE14&gt;=-30%,0,ROUNDDOWN(SUM(N5,O5,Q5)-SUM(N$8,O$8,Q$8),-3)))</f>
        <v/>
      </c>
      <c r="CF21" s="344" t="str">
        <f>IF(OR(N5="",O5="",R5="",N$8="",O$8="",R$8=""),"",IF(CF14&gt;=-30%,0,ROUNDDOWN(SUM(N5,O5,R5)-SUM(N$8,O$8,R$8),-3)))</f>
        <v/>
      </c>
      <c r="CG21" s="344" t="str">
        <f>IF(OR(N5="",O5="",S5="",N$8="",O$8="",S$8=""),"",IF(CG14&gt;=-30%,0,ROUNDDOWN(SUM(N5,O5,S5)-SUM(N$8,O$8,S$8),-3)))</f>
        <v/>
      </c>
      <c r="CH21" s="344" t="str">
        <f>IF(OR(N5="",P5="",Q5="",N$8="",P$8="",Q$8=""),"",IF(CH14&gt;=-30%,0,ROUNDDOWN(SUM(N5,P5,Q5)-SUM(N$8,P$8,Q$8),-3)))</f>
        <v/>
      </c>
      <c r="CI21" s="344" t="str">
        <f>IF(OR(N5="",P5="",R5="",N$8="",P$8="",R$8=""),"",IF(CI14&gt;=-30%,0,ROUNDDOWN(SUM(N5,P5,R5)-SUM(N$8,P$8,R$8),-3)))</f>
        <v/>
      </c>
      <c r="CJ21" s="344" t="str">
        <f>IF(OR(N5="",P5="",S5="",N$8="",P$8="",S$8=""),"",IF(CJ14&gt;=-30%,0,ROUNDDOWN(SUM(N5,P5,S5)-SUM(N$8,P$8,S$8),-3)))</f>
        <v/>
      </c>
      <c r="CK21" s="344" t="str">
        <f>IF(OR(N5="",Q5="",R5="",N$8="",Q$8="",R$8=""),"",IF(CK14&gt;=-30%,0,ROUNDDOWN(SUM(N5,Q5,R5)-SUM(N$8,Q$8,R$8),-3)))</f>
        <v/>
      </c>
      <c r="CL21" s="344" t="str">
        <f>IF(OR(N5="",Q5="",S5="",N$8="",Q$8="",S$8=""),"",IF(CL14&gt;=-30%,0,ROUNDDOWN(SUM(N5,Q5,S5)-SUM(N$8,Q$8,S$8),-3)))</f>
        <v/>
      </c>
      <c r="CM21" s="344" t="str">
        <f>IF(OR(N5="",R5="",S5="",N$8="",R$8="",S$8=""),"",IF(CM14&gt;=-30%,0,ROUNDDOWN(SUM(N5,R5,S5)-SUM(N$8,R$8,S$8),-3)))</f>
        <v/>
      </c>
      <c r="CN21" s="344" t="str">
        <f>IF(OR(O5="",P5="",R5="",O$8="",P$8="",R$8=""),"",IF(CN14&gt;=-30%,0,ROUNDDOWN(SUM(O5,P5,R5)-SUM(O$8,P$8,R$8),-3)))</f>
        <v/>
      </c>
      <c r="CO21" s="344" t="str">
        <f>IF(OR(O5="",P5="",S5="",O$8="",P$8="",S$8=""),"",IF(CO14&gt;=-30%,0,ROUNDDOWN(SUM(O5,P5,S5)-SUM(O$8,P$8,S$8),-3)))</f>
        <v/>
      </c>
      <c r="CP21" s="344" t="str">
        <f>IF(OR(O5="",Q5="",R5="",O$8="",Q$8="",R$8=""),"",IF(CP14&gt;=-30%,0,ROUNDDOWN(SUM(O5,Q5,R5)-SUM(O$8,Q$8,R$8),-3)))</f>
        <v/>
      </c>
      <c r="CQ21" s="344" t="str">
        <f>IF(OR(O5="",Q5="",S5="",O$8="",Q$8="",S$8=""),"",IF(CQ14&gt;=-30%,0,ROUNDDOWN(SUM(O5,Q5,S5)-SUM(O$8,Q$8,S$8),-3)))</f>
        <v/>
      </c>
      <c r="CR21" s="344" t="str">
        <f>IF(OR(O5="",R5="",S5="",O$8="",R$8="",S$8=""),"",IF(CR14&gt;=-30%,0,ROUNDDOWN(SUM(O5,R5,S5)-SUM(O$8,R$8,S$8),-3)))</f>
        <v/>
      </c>
      <c r="CS21" s="344" t="str">
        <f>IF(OR(P5="",Q5="",S5="",P$8="",Q$8="",S$8=""),"",IF(CS14&gt;=-30%,0,ROUNDDOWN(SUM(P5,Q5,S5)-SUM(P$8,Q$8,S$8),-3)))</f>
        <v/>
      </c>
      <c r="CT21" s="344" t="str">
        <f>IF(OR(P5="",R5="",S5="",P$8="",R$8="",S$8=""),"",IF(CT14&gt;=-30%,0,ROUNDDOWN(SUM(P5,R5,S5)-SUM(P$8,R$8,S$8),-3)))</f>
        <v/>
      </c>
    </row>
    <row r="22" spans="1:105" ht="19.5" customHeight="1">
      <c r="A22" s="8"/>
      <c r="B22" s="16">
        <f>COUNT(K22:S22)</f>
        <v>0</v>
      </c>
      <c r="C22" s="16">
        <f>IF($B22=0,1,"")</f>
        <v>1</v>
      </c>
      <c r="D22" s="16" t="str">
        <f>IF(AND($B22&gt;=1,$B22&lt;=4),$B22,"")</f>
        <v/>
      </c>
      <c r="E22" s="16" t="str">
        <f>IF($B22=5,1,"")</f>
        <v/>
      </c>
      <c r="F22" s="414" t="str">
        <f>IF(D22="","","☜残り"&amp;(5-D22)&amp;"ヵ月分を入力してください。")</f>
        <v/>
      </c>
      <c r="G22" s="414"/>
      <c r="H22" s="18" t="str">
        <f>IF(E22=1,"入力完了です。",IF(C22=1,"☜基準月の事業収入を5ヵ月分入力してください。",IF(D22&gt;=1,F22,"")))</f>
        <v>☜基準月の事業収入を5ヵ月分入力してください。</v>
      </c>
      <c r="I22" s="416"/>
      <c r="J22" s="19" t="s">
        <v>1</v>
      </c>
      <c r="K22" s="336" t="str">
        <f>IF(OR(K6="",L6="",M6="",K8="",L8="",M8=""),"",IF(K15&gt;=-30%,0,ROUNDDOWN(SUM(K6:M6)-SUM(K8:M8),-3)))</f>
        <v/>
      </c>
      <c r="L22" s="336" t="str">
        <f t="shared" ref="L22:Q22" si="82">IF(OR(L6="",M6="",N6="",L8="",M8="",N8=""),"",IF(L15&gt;=-30%,0,ROUNDDOWN(SUM(L6:N6)-SUM(L8:N8),-3)))</f>
        <v/>
      </c>
      <c r="M22" s="336" t="str">
        <f t="shared" si="82"/>
        <v/>
      </c>
      <c r="N22" s="336" t="str">
        <f t="shared" si="82"/>
        <v/>
      </c>
      <c r="O22" s="336" t="str">
        <f t="shared" si="82"/>
        <v/>
      </c>
      <c r="P22" s="336" t="str">
        <f t="shared" si="82"/>
        <v/>
      </c>
      <c r="Q22" s="336" t="str">
        <f t="shared" si="82"/>
        <v/>
      </c>
      <c r="V22" s="344" t="str">
        <f t="shared" ref="V22:V23" si="83">IF(OR(K6="",L6="",N6="",K$8="",L$8="",N$8=""),"",IF(V15&gt;=-30%,0,ROUNDDOWN(SUM(K6:L6,N6)-SUM(K$8,L$8,N$8),-3)))</f>
        <v/>
      </c>
      <c r="W22" s="344" t="str">
        <f t="shared" ref="W22:W23" si="84">IF(OR(K6="",L6="",O6="",K$8="",L$8="",O$8=""),"",IF(W15&gt;=-30%,0,ROUNDDOWN(SUM(K6,L6,O6)-SUM(K$8,L$8,O$8),-3)))</f>
        <v/>
      </c>
      <c r="X22" s="344" t="str">
        <f t="shared" ref="X22:X23" si="85">IF(OR(K6="",L6="",P6="",K$8="",L$8="",P$8=""),"",IF(X15&gt;=-30%,0,ROUNDDOWN(SUM(K6:L6,P6)-SUM(K$8:L$8,P$8),-3)))</f>
        <v/>
      </c>
      <c r="Y22" s="344" t="str">
        <f t="shared" ref="Y22:Y23" si="86">IF(OR(K6="",L6="",Q6="",K$8="",L$8="",Q$8=""),"",IF(Y15&gt;=-30%,0,ROUNDDOWN(SUM(K6:L6,Q6)-SUM(K$8:L$8,Q$8),-3)))</f>
        <v/>
      </c>
      <c r="Z22" s="344" t="str">
        <f t="shared" ref="Z22:Z23" si="87">IF(OR(K6="",L6="",R6="",K$8="",L$8="",R$8=""),"",IF(Z15&gt;=-30%,0,ROUNDDOWN(SUM(K6:L6,R6)-SUM(K$8:L$8,R$8),-3)))</f>
        <v/>
      </c>
      <c r="AA22" s="344" t="str">
        <f t="shared" ref="AA22:AA23" si="88">IF(OR(K6="",L6="",S6="",K$8="",L$8="",S$8=""),"",IF(AA15&gt;=-30%,0,ROUNDDOWN(SUM(K6:L6,S6)-SUM(K$8:L$8,S$8),-3)))</f>
        <v/>
      </c>
      <c r="AB22" s="344" t="str">
        <f t="shared" ref="AB22:AB23" si="89">IF(OR(K6="",M6="",N6="",K$8="",M$8="",N$8=""),"",IF(AB15&gt;=-30%,0,ROUNDDOWN(SUM(K6,M6:N6)-SUM(K$8,M$8:N$8),-3)))</f>
        <v/>
      </c>
      <c r="AC22" s="344" t="str">
        <f t="shared" ref="AC22:AC23" si="90">IF(OR(K6="",M6="",O6="",K$8="",M$8="",O$8=""),"",IF(AC15&gt;=-30%,0,ROUNDDOWN(SUM(K6,M6,O6)-SUM(K$8,M$8,O$8),-3)))</f>
        <v/>
      </c>
      <c r="AD22" s="344" t="str">
        <f t="shared" ref="AD22:AD23" si="91">IF(OR(K6="",M6="",P6="",K$8="",M$8="",P$8=""),"",IF(AD15&gt;=-30%,0,ROUNDDOWN(SUM(K6,M6,P6)-SUM(K$8,M$8,P$8),-3)))</f>
        <v/>
      </c>
      <c r="AE22" s="344" t="str">
        <f t="shared" ref="AE22:AE23" si="92">IF(OR(K6="",M6="",Q6="",K$8="",M$8="",Q$8=""),"",IF(AE15&gt;=-30%,0,ROUNDDOWN(SUM(K6,M6,Q6)-SUM(K$8,M$8,Q$8),-3)))</f>
        <v/>
      </c>
      <c r="AF22" s="344" t="str">
        <f t="shared" ref="AF22:AF23" si="93">IF(OR(K6="",M6="",R6="",K$8="",M$8="",R$8=""),"",IF(AF15&gt;=-30%,0,ROUNDDOWN(SUM(K6,M6,R6)-SUM(K$8,M$8,R$8),-3)))</f>
        <v/>
      </c>
      <c r="AG22" s="344" t="str">
        <f t="shared" ref="AG22:AG23" si="94">IF(OR(K6="",M6="",S6="",K$8="",M$8="",S$8=""),"",IF(AG15&gt;=-30%,0,ROUNDDOWN(SUM(K6,M6,S6)-SUM(K$8,M$8,S$8),-3)))</f>
        <v/>
      </c>
      <c r="AH22" s="344" t="str">
        <f t="shared" ref="AH22:AH23" si="95">IF(OR(K6="",N6="",O6="",K$8="",N$8="",O$8=""),"",IF(AH15&gt;=-30%,0,ROUNDDOWN(SUM(K6,N6,O6)-SUM(K$8,N$8,O$8),-3)))</f>
        <v/>
      </c>
      <c r="AI22" s="344" t="str">
        <f t="shared" ref="AI22:AI23" si="96">IF(OR(K6="",N6="",P6="",K$8="",N$8="",P$8=""),"",IF(AI15&gt;=-30%,0,ROUNDDOWN(SUM(K6,N6,P6)-SUM(K$8,N$8,P$8),-3)))</f>
        <v/>
      </c>
      <c r="AJ22" s="344" t="str">
        <f t="shared" ref="AJ22:AJ23" si="97">IF(OR(K6="",N6="",Q6="",K$8="",N$8="",Q$8=""),"",IF(AJ15&gt;=-30%,0,ROUNDDOWN(SUM(K6,N6,Q6)-SUM(K$8,N$8,Q$8),-3)))</f>
        <v/>
      </c>
      <c r="AK22" s="344" t="str">
        <f t="shared" ref="AK22:AK23" si="98">IF(OR(K6="",N6="",R6="",K$8="",N$8="",R$8=""),"",IF(AK15&gt;=-30%,0,ROUNDDOWN(SUM(K6,N6,R6)-SUM(K$8,N$8,R$8),-3)))</f>
        <v/>
      </c>
      <c r="AL22" s="344" t="str">
        <f t="shared" ref="AL22:AL23" si="99">IF(OR(K6="",N6="",S6="",K$8="",N$8="",S$8=""),"",IF(AL15&gt;=-30%,0,ROUNDDOWN(SUM(K6,N6,S6)-SUM(K$8,N$8,S$8),-3)))</f>
        <v/>
      </c>
      <c r="AM22" s="344" t="str">
        <f t="shared" ref="AM22:AM23" si="100">IF(OR(K6="",O6="",P6="",K$8="",O$8="",P$8=""),"",IF(AM15&gt;=-30%,0,ROUNDDOWN(SUM(K6,O6,P6)-SUM(K$8,O$8,P$8),-3)))</f>
        <v/>
      </c>
      <c r="AN22" s="344" t="str">
        <f t="shared" ref="AN22:AN23" si="101">IF(OR(K6="",O6="",Q6="",K$8="",O$8="",Q$8=""),"",IF(AN15&gt;=-30%,0,ROUNDDOWN(SUM(K6,O6,Q6)-SUM(K$8,O$8,Q$8),-3)))</f>
        <v/>
      </c>
      <c r="AO22" s="344" t="str">
        <f t="shared" ref="AO22:AO23" si="102">IF(OR(K6="",O6="",R6="",K$8="",O$8="",R$8=""),"",IF(AO15&gt;=-30%,0,ROUNDDOWN(SUM(K6,O6,R6)-SUM(K$8,O$8,R$8),-3)))</f>
        <v/>
      </c>
      <c r="AP22" s="344" t="str">
        <f t="shared" ref="AP22:AP23" si="103">IF(OR(K6="",O6="",S6="",K$8="",O$8="",S$8=""),"",IF(AP15&gt;=-30%,0,ROUNDDOWN(SUM(K6,O6,S6)-SUM(K$8,O$8,S$8),-3)))</f>
        <v/>
      </c>
      <c r="AQ22" s="344" t="str">
        <f t="shared" ref="AQ22:AQ23" si="104">IF(OR(K6="",P6="",Q6="",K$8="",P$8="",Q$8=""),"",IF(AQ15&gt;=-30%,0,ROUNDDOWN(SUM(K6,P6,Q6)-SUM(K$8,P$8,Q$8),-3)))</f>
        <v/>
      </c>
      <c r="AR22" s="344" t="str">
        <f t="shared" ref="AR22:AR23" si="105">IF(OR(K6="",P6="",R6="",K$8="",P$8="",R$8=""),"",IF(AR15&gt;=-30%,0,ROUNDDOWN(SUM(K6,P6,R6)-SUM(K$8,P$8,R$8),-3)))</f>
        <v/>
      </c>
      <c r="AS22" s="344" t="str">
        <f t="shared" ref="AS22:AS23" si="106">IF(OR(K6="",P6="",S6="",K$8="",P$8="",S$8=""),"",IF(AS15&gt;=-30%,0,ROUNDDOWN(SUM(K6,P6,S6)-SUM(K$8,P$8,S$8),-3)))</f>
        <v/>
      </c>
      <c r="AT22" s="344" t="str">
        <f>IF(OR(K6="",Q6="",R6="",K$8="",Q$8="",R$8=""),"",IF(AT15&gt;=-30%,0,ROUNDDOWN(SUM(K6,Q6,R6)-SUM(K$8,Q$8,R$8),-3)))</f>
        <v/>
      </c>
      <c r="AU22" s="344" t="str">
        <f t="shared" ref="AU22:AU23" si="107">IF(OR(K6="",Q6="",S6="",K$8="",Q$8="",S$8=""),"",IF(AU15&gt;=-30%,0,ROUNDDOWN(SUM(K6,Q6,S6)-SUM(K$8,Q$8,S$8),-3)))</f>
        <v/>
      </c>
      <c r="AV22" s="344" t="str">
        <f t="shared" ref="AV22:AV23" si="108">IF(OR(K6="",R6="",S6="",K$8="",R$8="",S$8=""),"",IF(AV15&gt;=-30%,0,ROUNDDOWN(SUM(K6,R6,S6)-SUM(K$8,R$8,S$8),-3)))</f>
        <v/>
      </c>
      <c r="AW22" s="344" t="str">
        <f t="shared" ref="AW22:AW23" si="109">IF(OR(L6="",M6="",O6="",L$8="",M$8="",O$8=""),"",IF(AW15&gt;=-30%,0,ROUNDDOWN(SUM(L6,M6,O6)-SUM(L$8,M$8,O$8),-3)))</f>
        <v/>
      </c>
      <c r="AX22" s="344" t="str">
        <f t="shared" ref="AX22:AX23" si="110">IF(OR(L6="",M6="",P6="",L$8="",M$8="",P$8=""),"",IF(AX15&gt;=-30%,0,ROUNDDOWN(SUM(L6,M6,P6)-SUM(L$8,M$8,P$8),-3)))</f>
        <v/>
      </c>
      <c r="AY22" s="344" t="str">
        <f t="shared" ref="AY22:AY23" si="111">IF(OR(L6="",M6="",Q6="",L$8="",M$8="",Q$8=""),"",IF(AY15&gt;=-30%,0,ROUNDDOWN(SUM(L6,M6,Q6)-SUM(L$8,M$8,Q$8),-3)))</f>
        <v/>
      </c>
      <c r="AZ22" s="344" t="str">
        <f t="shared" ref="AZ22:AZ23" si="112">IF(OR(L6="",M6="",R6="",L$8="",M$8="",R$8=""),"",IF(AZ15&gt;=-30%,0,ROUNDDOWN(SUM(L6,M6,R6)-SUM(L$8,M$8,R$8),-3)))</f>
        <v/>
      </c>
      <c r="BA22" s="344" t="str">
        <f>IF(OR(L6="",M6="",S6="",L$8="",M$8="",S$8=""),"",IF(BA15&gt;=-30%,0,ROUNDDOWN(SUM(L6,M6,S6)-SUM(L$8,M$8,S$8),-3)))</f>
        <v/>
      </c>
      <c r="BB22" s="344" t="str">
        <f t="shared" ref="BB22:BB23" si="113">IF(OR(L6="",N6="",O6="",L$8="",N$8="",O$8=""),"",IF(BB15&gt;=-30%,0,ROUNDDOWN(SUM(L6,N6,O6)-SUM(L$8,N$8,O$8),-3)))</f>
        <v/>
      </c>
      <c r="BC22" s="344" t="str">
        <f t="shared" ref="BC22:BC23" si="114">IF(OR(L6="",N6="",P6="",L$8="",N$8="",P$8=""),"",IF(BC15&gt;=-30%,0,ROUNDDOWN(SUM(L6,N6,P6)-SUM(L$8,N$8,P$8),-3)))</f>
        <v/>
      </c>
      <c r="BD22" s="344" t="str">
        <f>IF(OR(L6="",N6="",Q6="",L$8="",N$8="",Q$8=""),"",IF(BD15&gt;=-30%,0,ROUNDDOWN(SUM(L6,N6,Q6)-SUM(L$8,N$8,Q$8),-3)))</f>
        <v/>
      </c>
      <c r="BE22" s="344" t="str">
        <f t="shared" ref="BE22:BE23" si="115">IF(OR(L6="",N6="",R6="",L$8="",N$8="",R$8=""),"",IF(BE15&gt;=-30%,0,ROUNDDOWN(SUM(L6,N6,R6)-SUM(L$8,N$8,R$8),-3)))</f>
        <v/>
      </c>
      <c r="BF22" s="344" t="str">
        <f>IF(OR(L6="",N6="",S6="",L$8="",N$8="",S$8=""),"",IF(BF15&gt;=-30%,0,ROUNDDOWN(SUM(L6,N6,S6)-SUM(L$8,N$8,S$8),-3)))</f>
        <v/>
      </c>
      <c r="BG22" s="344" t="str">
        <f t="shared" ref="BG22:BG23" si="116">IF(OR(L6="",O6="",P6="",L$8="",O$8="",P$8=""),"",IF(BG15&gt;=-30%,0,ROUNDDOWN(SUM(L6,O6,P6)-SUM(L$8,O$8,P$8),-3)))</f>
        <v/>
      </c>
      <c r="BH22" s="344" t="str">
        <f t="shared" ref="BH22:BH23" si="117">IF(OR(L6="",O6="",Q6="",L$8="",O$8="",Q$8=""),"",IF(BH15&gt;=-30%,0,ROUNDDOWN(SUM(L6,O6,Q6)-SUM(L$8,O$8,Q$8),-3)))</f>
        <v/>
      </c>
      <c r="BI22" s="344" t="str">
        <f t="shared" ref="BI22:BI23" si="118">IF(OR(L6="",O6="",R6="",L$8="",O$8="",R$8=""),"",IF(BI15&gt;=-30%,0,ROUNDDOWN(SUM(L6,O6,R6)-SUM(L$8,O$8,R$8),-3)))</f>
        <v/>
      </c>
      <c r="BJ22" s="344" t="str">
        <f t="shared" ref="BJ22:BJ23" si="119">IF(OR(L6="",O6="",S6="",L$8="",O$8="",S$8=""),"",IF(BJ15&gt;=-30%,0,ROUNDDOWN(SUM(L6,O6,S6)-SUM(L$8,O$8,S$8),-3)))</f>
        <v/>
      </c>
      <c r="BK22" s="344" t="str">
        <f t="shared" ref="BK22:BK23" si="120">IF(OR(L6="",P6="",Q6="",L$8="",P$8="",Q$8=""),"",IF(BK15&gt;=-30%,0,ROUNDDOWN(SUM(L6,P6,Q6)-SUM(L$8,P$8,Q$8),-3)))</f>
        <v/>
      </c>
      <c r="BL22" s="344" t="str">
        <f t="shared" ref="BL22:BL23" si="121">IF(OR(L6="",P6="",R6="",L$8="",P$8="",R$8=""),"",IF(BL15&gt;=-30%,0,ROUNDDOWN(SUM(L6,P6,R6)-SUM(L$8,P$8,R$8),-3)))</f>
        <v/>
      </c>
      <c r="BM22" s="344" t="str">
        <f t="shared" ref="BM22:BM23" si="122">IF(OR(L6="",P6="",S6="",L$8="",P$8="",S$8=""),"",IF(BM15&gt;=-30%,0,ROUNDDOWN(SUM(L6,P6,S6)-SUM(L$8,P$8,S$8),-3)))</f>
        <v/>
      </c>
      <c r="BN22" s="344" t="str">
        <f t="shared" ref="BN22:BN23" si="123">IF(OR(L6="",Q6="",R6="",L$8="",Q$8="",R$8=""),"",IF(BN15&gt;=-30%,0,ROUNDDOWN(SUM(L6,Q6,R6)-SUM(L$8,Q$8,R$8),-3)))</f>
        <v/>
      </c>
      <c r="BO22" s="344" t="str">
        <f t="shared" ref="BO22:BO23" si="124">IF(OR(L6="",Q6="",S6="",L$8="",Q$8="",S$8=""),"",IF(BO15&gt;=-30%,0,ROUNDDOWN(SUM(L6,Q6,S6)-SUM(L$8,Q$8,S$8),-3)))</f>
        <v/>
      </c>
      <c r="BP22" s="344" t="str">
        <f t="shared" ref="BP22:BP23" si="125">IF(OR(L6="",R6="",S6="",L$8="",R$8="",S$8=""),"",IF(BP15&gt;=-30%,0,ROUNDDOWN(SUM(L6,R6,S6)-SUM(L$8,R$8,S$8),-3)))</f>
        <v/>
      </c>
      <c r="BQ22" s="344" t="str">
        <f t="shared" ref="BQ22:BQ23" si="126">IF(OR(M6="",N6="",P6="",M$8="",N$8="",P$8=""),"",IF(BQ15&gt;=-30%,0,ROUNDDOWN(SUM(M6,N6,P6)-SUM(M$8,N$8,P$8),-3)))</f>
        <v/>
      </c>
      <c r="BR22" s="344" t="str">
        <f t="shared" ref="BR22:BR23" si="127">IF(OR(M6="",N6="",Q6="",M$8="",N$8="",Q$8=""),"",IF(BR15&gt;=-30%,0,ROUNDDOWN(SUM(M6,N6,Q6)-SUM(M$8,N$8,Q$8),-3)))</f>
        <v/>
      </c>
      <c r="BS22" s="344" t="str">
        <f t="shared" ref="BS22:BS23" si="128">IF(OR(M6="",N6="",R6="",M$8="",N$8="",R$8=""),"",IF(BS15&gt;=-30%,0,ROUNDDOWN(SUM(M6,N6,R6)-SUM(M$8,N$8,R$8),-3)))</f>
        <v/>
      </c>
      <c r="BT22" s="344" t="str">
        <f t="shared" ref="BT22:BT23" si="129">IF(OR(M6="",N6="",S6="",M$8="",N$8="",S$8=""),"",IF(BT15&gt;=-30%,0,ROUNDDOWN(SUM(M6,N6,S6)-SUM(M$8,N$8,S$8),-3)))</f>
        <v/>
      </c>
      <c r="BU22" s="344" t="str">
        <f t="shared" ref="BU22:BU23" si="130">IF(OR(M6="",O6="",P6="",M$8="",O$8="",P$8=""),"",IF(BU15&gt;=-30%,0,ROUNDDOWN(SUM(M6,O6,P6)-SUM(M$8,O$8,P$8),-3)))</f>
        <v/>
      </c>
      <c r="BV22" s="344" t="str">
        <f t="shared" ref="BV22:BV23" si="131">IF(OR(M6="",O6="",Q6="",M$8="",O$8="",Q$8=""),"",IF(BV15&gt;=-30%,0,ROUNDDOWN(SUM(M6,O6,Q6)-SUM(M$8,O$8,Q$8),-3)))</f>
        <v/>
      </c>
      <c r="BW22" s="344" t="str">
        <f t="shared" ref="BW22:BW23" si="132">IF(OR(M6="",O6="",R6="",M$8="",O$8="",R$8=""),"",IF(BW15&gt;=-30%,0,ROUNDDOWN(SUM(M6,O6,R6)-SUM(M$8,O$8,R$8),-3)))</f>
        <v/>
      </c>
      <c r="BX22" s="344" t="str">
        <f t="shared" ref="BX22:BX23" si="133">IF(OR(M6="",O6="",S6="",M$8="",O$8="",S$8=""),"",IF(BX15&gt;=-30%,0,ROUNDDOWN(SUM(M6,O6,S6)-SUM(M$8,O$8,S$8),-3)))</f>
        <v/>
      </c>
      <c r="BY22" s="344" t="str">
        <f t="shared" ref="BY22:BY23" si="134">IF(OR(M6="",P6="",Q6="",M$8="",P$8="",Q$8=""),"",IF(BY15&gt;=-30%,0,ROUNDDOWN(SUM(M6,P6,Q6)-SUM(M$8,P$8,Q$8),-3)))</f>
        <v/>
      </c>
      <c r="BZ22" s="344" t="str">
        <f t="shared" ref="BZ22:BZ23" si="135">IF(OR(M6="",P6="",R6="",M$8="",P$8="",R$8=""),"",IF(BZ15&gt;=-30%,0,ROUNDDOWN(SUM(M6,P6,R6)-SUM(M$8,P$8,R$8),-3)))</f>
        <v/>
      </c>
      <c r="CA22" s="344" t="str">
        <f t="shared" ref="CA22:CA23" si="136">IF(OR(M6="",P6="",S6="",M$8="",P$8="",S$8=""),"",IF(CA15&gt;=-30%,0,ROUNDDOWN(SUM(M6,P6,S6)-SUM(M$8,P$8,S$8),-3)))</f>
        <v/>
      </c>
      <c r="CB22" s="344" t="str">
        <f t="shared" ref="CB22:CB23" si="137">IF(OR(M6="",Q6="",R6="",M$8="",Q$8="",R$8=""),"",IF(CB15&gt;=-30%,0,ROUNDDOWN(SUM(M6,Q6,R6)-SUM(M$8,Q$8,R$8),-3)))</f>
        <v/>
      </c>
      <c r="CC22" s="344" t="str">
        <f t="shared" ref="CC22:CC23" si="138">IF(OR(M6="",Q6="",S6="",M$8="",Q$8="",S$8=""),"",IF(CC15&gt;=-30%,0,ROUNDDOWN(SUM(M6,Q6,S6)-SUM(M$8,Q$8,S$8),-3)))</f>
        <v/>
      </c>
      <c r="CD22" s="344" t="str">
        <f t="shared" ref="CD22:CD23" si="139">IF(OR(M6="",R6="",S6="",M$8="",R$8="",S$8=""),"",IF(CD15&gt;=-30%,0,ROUNDDOWN(SUM(M6,R6,S6)-SUM(M$8,R$8,S$8),-3)))</f>
        <v/>
      </c>
      <c r="CE22" s="344" t="str">
        <f t="shared" ref="CE22:CE23" si="140">IF(OR(N6="",O6="",Q6="",N$8="",O$8="",Q$8=""),"",IF(CE15&gt;=-30%,0,ROUNDDOWN(SUM(N6,O6,Q6)-SUM(N$8,O$8,Q$8),-3)))</f>
        <v/>
      </c>
      <c r="CF22" s="344" t="str">
        <f t="shared" ref="CF22:CF23" si="141">IF(OR(N6="",O6="",R6="",N$8="",O$8="",R$8=""),"",IF(CF15&gt;=-30%,0,ROUNDDOWN(SUM(N6,O6,R6)-SUM(N$8,O$8,R$8),-3)))</f>
        <v/>
      </c>
      <c r="CG22" s="344" t="str">
        <f t="shared" ref="CG22:CG23" si="142">IF(OR(N6="",O6="",S6="",N$8="",O$8="",S$8=""),"",IF(CG15&gt;=-30%,0,ROUNDDOWN(SUM(N6,O6,S6)-SUM(N$8,O$8,S$8),-3)))</f>
        <v/>
      </c>
      <c r="CH22" s="344" t="str">
        <f t="shared" ref="CH22:CH23" si="143">IF(OR(N6="",P6="",Q6="",N$8="",P$8="",Q$8=""),"",IF(CH15&gt;=-30%,0,ROUNDDOWN(SUM(N6,P6,Q6)-SUM(N$8,P$8,Q$8),-3)))</f>
        <v/>
      </c>
      <c r="CI22" s="344" t="str">
        <f t="shared" ref="CI22:CI23" si="144">IF(OR(N6="",P6="",R6="",N$8="",P$8="",R$8=""),"",IF(CI15&gt;=-30%,0,ROUNDDOWN(SUM(N6,P6,R6)-SUM(N$8,P$8,R$8),-3)))</f>
        <v/>
      </c>
      <c r="CJ22" s="344" t="str">
        <f t="shared" ref="CJ22:CJ23" si="145">IF(OR(N6="",P6="",S6="",N$8="",P$8="",S$8=""),"",IF(CJ15&gt;=-30%,0,ROUNDDOWN(SUM(N6,P6,S6)-SUM(N$8,P$8,S$8),-3)))</f>
        <v/>
      </c>
      <c r="CK22" s="344" t="str">
        <f t="shared" ref="CK22:CK23" si="146">IF(OR(N6="",Q6="",R6="",N$8="",Q$8="",R$8=""),"",IF(CK15&gt;=-30%,0,ROUNDDOWN(SUM(N6,Q6,R6)-SUM(N$8,Q$8,R$8),-3)))</f>
        <v/>
      </c>
      <c r="CL22" s="344" t="str">
        <f t="shared" ref="CL22:CL23" si="147">IF(OR(N6="",Q6="",S6="",N$8="",Q$8="",S$8=""),"",IF(CL15&gt;=-30%,0,ROUNDDOWN(SUM(N6,Q6,S6)-SUM(N$8,Q$8,S$8),-3)))</f>
        <v/>
      </c>
      <c r="CM22" s="344" t="str">
        <f t="shared" ref="CM22:CM23" si="148">IF(OR(N6="",R6="",S6="",N$8="",R$8="",S$8=""),"",IF(CM15&gt;=-30%,0,ROUNDDOWN(SUM(N6,R6,S6)-SUM(N$8,R$8,S$8),-3)))</f>
        <v/>
      </c>
      <c r="CN22" s="344" t="str">
        <f t="shared" ref="CN22:CN23" si="149">IF(OR(O6="",P6="",R6="",O$8="",P$8="",R$8=""),"",IF(CN15&gt;=-30%,0,ROUNDDOWN(SUM(O6,P6,R6)-SUM(O$8,P$8,R$8),-3)))</f>
        <v/>
      </c>
      <c r="CO22" s="344" t="str">
        <f>IF(OR(O6="",P6="",S6="",O$8="",P$8="",S$8=""),"",IF(CO15&gt;=-30%,0,ROUNDDOWN(SUM(O6,P6,S6)-SUM(O$8,P$8,S$8),-3)))</f>
        <v/>
      </c>
      <c r="CP22" s="344" t="str">
        <f t="shared" ref="CP22:CP23" si="150">IF(OR(O6="",Q6="",R6="",O$8="",Q$8="",R$8=""),"",IF(CP15&gt;=-30%,0,ROUNDDOWN(SUM(O6,Q6,R6)-SUM(O$8,Q$8,R$8),-3)))</f>
        <v/>
      </c>
      <c r="CQ22" s="344" t="str">
        <f t="shared" ref="CQ22:CQ23" si="151">IF(OR(O6="",Q6="",S6="",O$8="",Q$8="",S$8=""),"",IF(CQ15&gt;=-30%,0,ROUNDDOWN(SUM(O6,Q6,S6)-SUM(O$8,Q$8,S$8),-3)))</f>
        <v/>
      </c>
      <c r="CR22" s="344" t="str">
        <f t="shared" ref="CR22:CR23" si="152">IF(OR(O6="",R6="",S6="",O$8="",R$8="",S$8=""),"",IF(CR15&gt;=-30%,0,ROUNDDOWN(SUM(O6,R6,S6)-SUM(O$8,R$8,S$8),-3)))</f>
        <v/>
      </c>
      <c r="CS22" s="344" t="str">
        <f>IF(OR(P6="",Q6="",S6="",P$8="",Q$8="",S$8=""),"",IF(CS15&gt;=-30%,0,ROUNDDOWN(SUM(P6,Q6,S6)-SUM(P$8,Q$8,S$8),-3)))</f>
        <v/>
      </c>
      <c r="CT22" s="344" t="str">
        <f t="shared" ref="CT22:CT23" si="153">IF(OR(P6="",R6="",S6="",P$8="",R$8="",S$8=""),"",IF(CT15&gt;=-30%,0,ROUNDDOWN(SUM(P6,R6,S6)-SUM(P$8,R$8,S$8),-3)))</f>
        <v/>
      </c>
    </row>
    <row r="23" spans="1:105" ht="19.5" customHeight="1">
      <c r="A23" s="8"/>
      <c r="B23" s="16">
        <f>COUNT(K23:S23)</f>
        <v>0</v>
      </c>
      <c r="C23" s="16">
        <f>IF($B23=0,1,"")</f>
        <v>1</v>
      </c>
      <c r="D23" s="16" t="str">
        <f>IF(AND($B23&gt;=1,$B23&lt;=4),$B23,"")</f>
        <v/>
      </c>
      <c r="E23" s="16" t="str">
        <f>IF($B23=5,1,"")</f>
        <v/>
      </c>
      <c r="F23" s="414" t="str">
        <f t="shared" ref="F23" si="154">IF(D23="","","☜残り"&amp;(5-D23)&amp;"ヵ月分を入力してください。")</f>
        <v/>
      </c>
      <c r="G23" s="414"/>
      <c r="H23" s="18" t="str">
        <f>IF(E23=1,"入力完了です。",IF(C23=1,"☜基準月の事業収入を5ヵ月分入力してください。",IF(D23&gt;=1,F23,"")))</f>
        <v>☜基準月の事業収入を5ヵ月分入力してください。</v>
      </c>
      <c r="I23" s="417"/>
      <c r="J23" s="19" t="s">
        <v>2</v>
      </c>
      <c r="K23" s="336" t="str">
        <f>IF(OR(K7="",L7="",M7="",K8="",L8="",M8=""),"",IF(K16&gt;=-30%,0,ROUNDDOWN(SUM(K7:M7)-SUM(K8:M8),-3)))</f>
        <v/>
      </c>
      <c r="L23" s="336" t="str">
        <f t="shared" ref="L23:Q23" si="155">IF(OR(L7="",M7="",N7="",L8="",M8="",N8=""),"",IF(L16&gt;=-30%,0,ROUNDDOWN(SUM(L7:N7)-SUM(L8:N8),-3)))</f>
        <v/>
      </c>
      <c r="M23" s="336" t="str">
        <f t="shared" si="155"/>
        <v/>
      </c>
      <c r="N23" s="336" t="str">
        <f t="shared" si="155"/>
        <v/>
      </c>
      <c r="O23" s="336" t="str">
        <f t="shared" si="155"/>
        <v/>
      </c>
      <c r="P23" s="336" t="str">
        <f t="shared" si="155"/>
        <v/>
      </c>
      <c r="Q23" s="336" t="str">
        <f t="shared" si="155"/>
        <v/>
      </c>
      <c r="V23" s="344" t="str">
        <f t="shared" si="83"/>
        <v/>
      </c>
      <c r="W23" s="344" t="str">
        <f t="shared" si="84"/>
        <v/>
      </c>
      <c r="X23" s="344" t="str">
        <f t="shared" si="85"/>
        <v/>
      </c>
      <c r="Y23" s="344" t="str">
        <f t="shared" si="86"/>
        <v/>
      </c>
      <c r="Z23" s="344" t="str">
        <f t="shared" si="87"/>
        <v/>
      </c>
      <c r="AA23" s="344" t="str">
        <f t="shared" si="88"/>
        <v/>
      </c>
      <c r="AB23" s="344" t="str">
        <f t="shared" si="89"/>
        <v/>
      </c>
      <c r="AC23" s="344" t="str">
        <f t="shared" si="90"/>
        <v/>
      </c>
      <c r="AD23" s="344" t="str">
        <f t="shared" si="91"/>
        <v/>
      </c>
      <c r="AE23" s="344" t="str">
        <f t="shared" si="92"/>
        <v/>
      </c>
      <c r="AF23" s="344" t="str">
        <f t="shared" si="93"/>
        <v/>
      </c>
      <c r="AG23" s="344" t="str">
        <f t="shared" si="94"/>
        <v/>
      </c>
      <c r="AH23" s="344" t="str">
        <f t="shared" si="95"/>
        <v/>
      </c>
      <c r="AI23" s="344" t="str">
        <f t="shared" si="96"/>
        <v/>
      </c>
      <c r="AJ23" s="344" t="str">
        <f t="shared" si="97"/>
        <v/>
      </c>
      <c r="AK23" s="344" t="str">
        <f t="shared" si="98"/>
        <v/>
      </c>
      <c r="AL23" s="344" t="str">
        <f t="shared" si="99"/>
        <v/>
      </c>
      <c r="AM23" s="344" t="str">
        <f t="shared" si="100"/>
        <v/>
      </c>
      <c r="AN23" s="344" t="str">
        <f t="shared" si="101"/>
        <v/>
      </c>
      <c r="AO23" s="344" t="str">
        <f t="shared" si="102"/>
        <v/>
      </c>
      <c r="AP23" s="344" t="str">
        <f t="shared" si="103"/>
        <v/>
      </c>
      <c r="AQ23" s="344" t="str">
        <f t="shared" si="104"/>
        <v/>
      </c>
      <c r="AR23" s="344" t="str">
        <f t="shared" si="105"/>
        <v/>
      </c>
      <c r="AS23" s="344" t="str">
        <f t="shared" si="106"/>
        <v/>
      </c>
      <c r="AT23" s="344" t="str">
        <f t="shared" ref="AT23" si="156">IF(OR(K7="",Q7="",R7="",K$8="",Q$8="",R$8=""),"",IF(AT16&gt;=-30%,0,ROUNDDOWN(SUM(K7,Q7,R7)-SUM(K$8,Q$8,R$8),-3)))</f>
        <v/>
      </c>
      <c r="AU23" s="344" t="str">
        <f t="shared" si="107"/>
        <v/>
      </c>
      <c r="AV23" s="344" t="str">
        <f t="shared" si="108"/>
        <v/>
      </c>
      <c r="AW23" s="344" t="str">
        <f t="shared" si="109"/>
        <v/>
      </c>
      <c r="AX23" s="344" t="str">
        <f t="shared" si="110"/>
        <v/>
      </c>
      <c r="AY23" s="344" t="str">
        <f t="shared" si="111"/>
        <v/>
      </c>
      <c r="AZ23" s="344" t="str">
        <f t="shared" si="112"/>
        <v/>
      </c>
      <c r="BA23" s="344" t="str">
        <f>IF(OR(L7="",M7="",S7="",L$8="",M$8="",S$8=""),"",IF(BA16&gt;=-30%,0,ROUNDDOWN(SUM(L7,M7,S7)-SUM(L$8,M$8,S$8),-3)))</f>
        <v/>
      </c>
      <c r="BB23" s="344" t="str">
        <f t="shared" si="113"/>
        <v/>
      </c>
      <c r="BC23" s="344" t="str">
        <f t="shared" si="114"/>
        <v/>
      </c>
      <c r="BD23" s="344" t="str">
        <f>IF(OR(L7="",N7="",Q7="",L$8="",N$8="",Q$8=""),"",IF(BD16&gt;=-30%,0,ROUNDDOWN(SUM(L7,N7,Q7)-SUM(L$8,N$8,Q$8),-3)))</f>
        <v/>
      </c>
      <c r="BE23" s="344" t="str">
        <f t="shared" si="115"/>
        <v/>
      </c>
      <c r="BF23" s="344" t="str">
        <f>IF(OR(L7="",N7="",S7="",L$8="",N$8="",S$8=""),"",IF(BF16&gt;=-30%,0,ROUNDDOWN(SUM(L7,N7,S7)-SUM(L$8,N$8,S$8),-3)))</f>
        <v/>
      </c>
      <c r="BG23" s="344" t="str">
        <f t="shared" si="116"/>
        <v/>
      </c>
      <c r="BH23" s="344" t="str">
        <f t="shared" si="117"/>
        <v/>
      </c>
      <c r="BI23" s="344" t="str">
        <f t="shared" si="118"/>
        <v/>
      </c>
      <c r="BJ23" s="344" t="str">
        <f t="shared" si="119"/>
        <v/>
      </c>
      <c r="BK23" s="344" t="str">
        <f t="shared" si="120"/>
        <v/>
      </c>
      <c r="BL23" s="344" t="str">
        <f t="shared" si="121"/>
        <v/>
      </c>
      <c r="BM23" s="344" t="str">
        <f t="shared" si="122"/>
        <v/>
      </c>
      <c r="BN23" s="344" t="str">
        <f t="shared" si="123"/>
        <v/>
      </c>
      <c r="BO23" s="344" t="str">
        <f t="shared" si="124"/>
        <v/>
      </c>
      <c r="BP23" s="344" t="str">
        <f t="shared" si="125"/>
        <v/>
      </c>
      <c r="BQ23" s="344" t="str">
        <f t="shared" si="126"/>
        <v/>
      </c>
      <c r="BR23" s="344" t="str">
        <f t="shared" si="127"/>
        <v/>
      </c>
      <c r="BS23" s="344" t="str">
        <f t="shared" si="128"/>
        <v/>
      </c>
      <c r="BT23" s="344" t="str">
        <f t="shared" si="129"/>
        <v/>
      </c>
      <c r="BU23" s="344" t="str">
        <f t="shared" si="130"/>
        <v/>
      </c>
      <c r="BV23" s="344" t="str">
        <f t="shared" si="131"/>
        <v/>
      </c>
      <c r="BW23" s="344" t="str">
        <f t="shared" si="132"/>
        <v/>
      </c>
      <c r="BX23" s="344" t="str">
        <f t="shared" si="133"/>
        <v/>
      </c>
      <c r="BY23" s="344" t="str">
        <f t="shared" si="134"/>
        <v/>
      </c>
      <c r="BZ23" s="344" t="str">
        <f t="shared" si="135"/>
        <v/>
      </c>
      <c r="CA23" s="344" t="str">
        <f t="shared" si="136"/>
        <v/>
      </c>
      <c r="CB23" s="344" t="str">
        <f t="shared" si="137"/>
        <v/>
      </c>
      <c r="CC23" s="344" t="str">
        <f t="shared" si="138"/>
        <v/>
      </c>
      <c r="CD23" s="344" t="str">
        <f t="shared" si="139"/>
        <v/>
      </c>
      <c r="CE23" s="344" t="str">
        <f t="shared" si="140"/>
        <v/>
      </c>
      <c r="CF23" s="344" t="str">
        <f t="shared" si="141"/>
        <v/>
      </c>
      <c r="CG23" s="344" t="str">
        <f t="shared" si="142"/>
        <v/>
      </c>
      <c r="CH23" s="344" t="str">
        <f t="shared" si="143"/>
        <v/>
      </c>
      <c r="CI23" s="344" t="str">
        <f t="shared" si="144"/>
        <v/>
      </c>
      <c r="CJ23" s="344" t="str">
        <f t="shared" si="145"/>
        <v/>
      </c>
      <c r="CK23" s="344" t="str">
        <f t="shared" si="146"/>
        <v/>
      </c>
      <c r="CL23" s="344" t="str">
        <f t="shared" si="147"/>
        <v/>
      </c>
      <c r="CM23" s="344" t="str">
        <f t="shared" si="148"/>
        <v/>
      </c>
      <c r="CN23" s="344" t="str">
        <f t="shared" si="149"/>
        <v/>
      </c>
      <c r="CO23" s="344" t="str">
        <f>IF(OR(O7="",P7="",S7="",O$8="",P$8="",S$8=""),"",IF(CO16&gt;=-30%,0,ROUNDDOWN(SUM(O7,P7,S7)-SUM(O$8,P$8,S$8),-3)))</f>
        <v/>
      </c>
      <c r="CP23" s="344" t="str">
        <f t="shared" si="150"/>
        <v/>
      </c>
      <c r="CQ23" s="344" t="str">
        <f t="shared" si="151"/>
        <v/>
      </c>
      <c r="CR23" s="344" t="str">
        <f t="shared" si="152"/>
        <v/>
      </c>
      <c r="CS23" s="344" t="str">
        <f>IF(OR(P7="",Q7="",S7="",P$8="",Q$8="",S$8=""),"",IF(CS16&gt;=-30%,0,ROUNDDOWN(SUM(P7,Q7,S7)-SUM(P$8,Q$8,S$8),-3)))</f>
        <v/>
      </c>
      <c r="CT23" s="344" t="str">
        <f t="shared" si="153"/>
        <v/>
      </c>
      <c r="CX23" s="73" t="s">
        <v>210</v>
      </c>
      <c r="CY23" s="73" t="s">
        <v>211</v>
      </c>
      <c r="CZ23" s="76" t="s">
        <v>212</v>
      </c>
    </row>
    <row r="24" spans="1:105" ht="17.25" customHeight="1">
      <c r="I24" s="64" t="s">
        <v>30</v>
      </c>
      <c r="CW24" s="71" t="s">
        <v>45</v>
      </c>
      <c r="CX24" s="72">
        <f>COUNTIF(K30:Q32,"エネ価格未入力")</f>
        <v>0</v>
      </c>
      <c r="CY24" s="72">
        <f>COUNTIF(V30:CT32,"エネ価格未入力")</f>
        <v>0</v>
      </c>
      <c r="CZ24" s="192">
        <f>SUM(CX24:CY24)</f>
        <v>0</v>
      </c>
    </row>
    <row r="25" spans="1:105" ht="17.25" customHeight="1">
      <c r="I25" s="24" t="s">
        <v>60</v>
      </c>
      <c r="CW25" s="72" t="s">
        <v>46</v>
      </c>
      <c r="CX25" s="72">
        <f>COUNTIF(K30:Q32,"売上高未入力")</f>
        <v>0</v>
      </c>
      <c r="CY25" s="72">
        <f>COUNTIF(V30:CT32,"売上高未入力")</f>
        <v>0</v>
      </c>
      <c r="CZ25" s="192">
        <f t="shared" ref="CZ25:CZ28" si="157">SUM(CX25:CY25)</f>
        <v>0</v>
      </c>
    </row>
    <row r="26" spans="1:105" ht="17.25" customHeight="1">
      <c r="I26" s="24" t="s">
        <v>54</v>
      </c>
      <c r="CW26" s="72"/>
      <c r="CX26" s="72"/>
      <c r="CY26" s="72"/>
      <c r="CZ26" s="192"/>
    </row>
    <row r="27" spans="1:105" ht="9.6" customHeight="1" thickBot="1">
      <c r="CW27" s="73" t="s">
        <v>47</v>
      </c>
      <c r="CX27" s="72">
        <f>COUNTIF(K30:Q32,"要件該当")</f>
        <v>0</v>
      </c>
      <c r="CY27" s="72">
        <f>COUNTIF(V30:CT32,"要件該当")</f>
        <v>0</v>
      </c>
      <c r="CZ27" s="192">
        <f t="shared" si="157"/>
        <v>0</v>
      </c>
    </row>
    <row r="28" spans="1:105" ht="19.5" customHeight="1">
      <c r="A28" s="8"/>
      <c r="B28" s="21" t="s">
        <v>13</v>
      </c>
      <c r="C28" s="16" t="str">
        <f>IF(COUNT(K21:S21)=5,1,"")</f>
        <v/>
      </c>
      <c r="D28" s="20"/>
      <c r="E28" s="20"/>
      <c r="F28" s="20"/>
      <c r="G28" s="20"/>
      <c r="H28" s="20"/>
      <c r="I28" s="15" t="s">
        <v>120</v>
      </c>
      <c r="L28" s="58"/>
      <c r="P28" s="59"/>
      <c r="S28" s="392" t="s">
        <v>44</v>
      </c>
      <c r="CW28" s="73" t="s">
        <v>48</v>
      </c>
      <c r="CX28" s="72">
        <f>COUNTIF(K30:Q32,"要件不該当")</f>
        <v>0</v>
      </c>
      <c r="CY28" s="72">
        <f>COUNTIF(V30:CT32,"要件不該当")</f>
        <v>0</v>
      </c>
      <c r="CZ28" s="192">
        <f t="shared" si="157"/>
        <v>0</v>
      </c>
    </row>
    <row r="29" spans="1:105" ht="19.5" customHeight="1">
      <c r="A29" s="8"/>
      <c r="B29" s="22"/>
      <c r="I29" s="412"/>
      <c r="J29" s="413"/>
      <c r="K29" s="23" t="s">
        <v>17</v>
      </c>
      <c r="L29" s="23" t="s">
        <v>18</v>
      </c>
      <c r="M29" s="23" t="s">
        <v>19</v>
      </c>
      <c r="N29" s="23" t="s">
        <v>20</v>
      </c>
      <c r="O29" s="23" t="s">
        <v>21</v>
      </c>
      <c r="P29" s="23" t="s">
        <v>22</v>
      </c>
      <c r="Q29" s="23" t="s">
        <v>23</v>
      </c>
      <c r="S29" s="338" t="str">
        <f>IF(CZ29=0,"",IF(CZ27&gt;=1,"申請可",IF(OR(CZ24&gt;=1,CZ25&gt;=1),"未入力あり",IF(CZ27=0,"申請不可",""))))</f>
        <v/>
      </c>
      <c r="V29" s="72" t="s">
        <v>122</v>
      </c>
      <c r="W29" s="72" t="s">
        <v>123</v>
      </c>
      <c r="X29" s="72" t="s">
        <v>132</v>
      </c>
      <c r="Y29" s="72" t="s">
        <v>133</v>
      </c>
      <c r="Z29" s="72" t="s">
        <v>134</v>
      </c>
      <c r="AA29" s="72" t="s">
        <v>135</v>
      </c>
      <c r="AB29" s="72" t="s">
        <v>136</v>
      </c>
      <c r="AC29" s="72" t="s">
        <v>137</v>
      </c>
      <c r="AD29" s="72" t="s">
        <v>138</v>
      </c>
      <c r="AE29" s="72" t="s">
        <v>139</v>
      </c>
      <c r="AF29" s="72" t="s">
        <v>140</v>
      </c>
      <c r="AG29" s="72" t="s">
        <v>141</v>
      </c>
      <c r="AH29" s="72" t="s">
        <v>142</v>
      </c>
      <c r="AI29" s="72" t="s">
        <v>143</v>
      </c>
      <c r="AJ29" s="72" t="s">
        <v>144</v>
      </c>
      <c r="AK29" s="72" t="s">
        <v>145</v>
      </c>
      <c r="AL29" s="72" t="s">
        <v>146</v>
      </c>
      <c r="AM29" s="72" t="s">
        <v>147</v>
      </c>
      <c r="AN29" s="72" t="s">
        <v>148</v>
      </c>
      <c r="AO29" s="72" t="s">
        <v>149</v>
      </c>
      <c r="AP29" s="72" t="s">
        <v>150</v>
      </c>
      <c r="AQ29" s="72" t="s">
        <v>151</v>
      </c>
      <c r="AR29" s="72" t="s">
        <v>152</v>
      </c>
      <c r="AS29" s="72" t="s">
        <v>153</v>
      </c>
      <c r="AT29" s="72" t="s">
        <v>154</v>
      </c>
      <c r="AU29" s="72" t="s">
        <v>155</v>
      </c>
      <c r="AV29" s="72" t="s">
        <v>156</v>
      </c>
      <c r="AW29" s="72" t="s">
        <v>157</v>
      </c>
      <c r="AX29" s="72" t="s">
        <v>158</v>
      </c>
      <c r="AY29" s="72" t="s">
        <v>159</v>
      </c>
      <c r="AZ29" s="72" t="s">
        <v>160</v>
      </c>
      <c r="BA29" s="72" t="s">
        <v>161</v>
      </c>
      <c r="BB29" s="72" t="s">
        <v>162</v>
      </c>
      <c r="BC29" s="72" t="s">
        <v>163</v>
      </c>
      <c r="BD29" s="72" t="s">
        <v>164</v>
      </c>
      <c r="BE29" s="72" t="s">
        <v>165</v>
      </c>
      <c r="BF29" s="72" t="s">
        <v>166</v>
      </c>
      <c r="BG29" s="72" t="s">
        <v>167</v>
      </c>
      <c r="BH29" s="72" t="s">
        <v>168</v>
      </c>
      <c r="BI29" s="72" t="s">
        <v>169</v>
      </c>
      <c r="BJ29" s="72" t="s">
        <v>170</v>
      </c>
      <c r="BK29" s="72" t="s">
        <v>171</v>
      </c>
      <c r="BL29" s="72" t="s">
        <v>172</v>
      </c>
      <c r="BM29" s="72" t="s">
        <v>173</v>
      </c>
      <c r="BN29" s="72" t="s">
        <v>174</v>
      </c>
      <c r="BO29" s="72" t="s">
        <v>175</v>
      </c>
      <c r="BP29" s="72" t="s">
        <v>176</v>
      </c>
      <c r="BQ29" s="72" t="s">
        <v>177</v>
      </c>
      <c r="BR29" s="72" t="s">
        <v>178</v>
      </c>
      <c r="BS29" s="72" t="s">
        <v>179</v>
      </c>
      <c r="BT29" s="72" t="s">
        <v>180</v>
      </c>
      <c r="BU29" s="72" t="s">
        <v>181</v>
      </c>
      <c r="BV29" s="72" t="s">
        <v>182</v>
      </c>
      <c r="BW29" s="72" t="s">
        <v>183</v>
      </c>
      <c r="BX29" s="72" t="s">
        <v>184</v>
      </c>
      <c r="BY29" s="72" t="s">
        <v>185</v>
      </c>
      <c r="BZ29" s="72" t="s">
        <v>186</v>
      </c>
      <c r="CA29" s="72" t="s">
        <v>189</v>
      </c>
      <c r="CB29" s="72" t="s">
        <v>187</v>
      </c>
      <c r="CC29" s="72" t="s">
        <v>188</v>
      </c>
      <c r="CD29" s="72" t="s">
        <v>190</v>
      </c>
      <c r="CE29" s="72" t="s">
        <v>191</v>
      </c>
      <c r="CF29" s="72" t="s">
        <v>192</v>
      </c>
      <c r="CG29" s="72" t="s">
        <v>193</v>
      </c>
      <c r="CH29" s="72" t="s">
        <v>194</v>
      </c>
      <c r="CI29" s="72" t="s">
        <v>195</v>
      </c>
      <c r="CJ29" s="72" t="s">
        <v>196</v>
      </c>
      <c r="CK29" s="72" t="s">
        <v>197</v>
      </c>
      <c r="CL29" s="72" t="s">
        <v>198</v>
      </c>
      <c r="CM29" s="73" t="s">
        <v>199</v>
      </c>
      <c r="CN29" s="72" t="s">
        <v>200</v>
      </c>
      <c r="CO29" s="72" t="s">
        <v>201</v>
      </c>
      <c r="CP29" s="72" t="s">
        <v>202</v>
      </c>
      <c r="CQ29" s="72" t="s">
        <v>203</v>
      </c>
      <c r="CR29" s="73" t="s">
        <v>204</v>
      </c>
      <c r="CS29" s="72" t="s">
        <v>205</v>
      </c>
      <c r="CT29" s="73" t="s">
        <v>206</v>
      </c>
      <c r="CW29" s="76" t="s">
        <v>49</v>
      </c>
      <c r="CX29" s="76">
        <f>SUM(CX24:CX28)</f>
        <v>0</v>
      </c>
      <c r="CY29" s="76">
        <f>SUM(CY24:CY28)</f>
        <v>0</v>
      </c>
      <c r="CZ29" s="76">
        <f>SUM(CZ24:CZ28)</f>
        <v>0</v>
      </c>
    </row>
    <row r="30" spans="1:105" ht="19.5" customHeight="1">
      <c r="A30" s="8"/>
      <c r="B30" s="16">
        <f>COUNT(K30:S30)</f>
        <v>0</v>
      </c>
      <c r="C30" s="16">
        <f>IF($B30=0,1,"")</f>
        <v>1</v>
      </c>
      <c r="D30" s="16" t="str">
        <f>IF(AND($B30&gt;=1,$B30&lt;=4),$B30,"")</f>
        <v/>
      </c>
      <c r="E30" s="16" t="str">
        <f>IF($B30=5,1,"")</f>
        <v/>
      </c>
      <c r="F30" s="414" t="str">
        <f>IF(D30="","","☜残り"&amp;(5-D30)&amp;"ヵ月分を入力してください。")</f>
        <v/>
      </c>
      <c r="G30" s="414"/>
      <c r="H30" s="18" t="str">
        <f>IF(E30=1,"入力完了です。",IF(C30=1,"☜基準月の事業収入を5ヵ月分入力してください。",IF(D30&gt;=1,F30,"")))</f>
        <v>☜基準月の事業収入を5ヵ月分入力してください。</v>
      </c>
      <c r="I30" s="415" t="s">
        <v>16</v>
      </c>
      <c r="J30" s="19" t="s">
        <v>0</v>
      </c>
      <c r="K30" s="337" t="str">
        <f>IF(AND('(1)エネルギー価格等入力'!L37="",'(2)売上高入力'!K14=""),"",IF(AND('(1)エネルギー価格等入力'!L37="",'(2)売上高入力'!K14&lt;=-30%),"エネ価格未入力",IF(AND('(1)エネルギー価格等入力'!L37="",'(2)売上高入力'!K14&gt;-30%),"要件不該当",IF(AND('(1)エネルギー価格等入力'!L37="要件該当",'(2)売上高入力'!K14=""),"売上高未入力",IF(AND('(1)エネルギー価格等入力'!L37="要件不該当",'(2)売上高入力'!K14=""),"要件不該当",IF('(1)エネルギー価格等入力'!L37="要件不該当","要件不該当",IF(K14&lt;=-30%,"要件該当","要件不該当")))))))</f>
        <v/>
      </c>
      <c r="L30" s="337" t="str">
        <f>IF(AND('(1)エネルギー価格等入力'!M37="",'(2)売上高入力'!L14=""),"",IF(AND('(1)エネルギー価格等入力'!M37="",'(2)売上高入力'!L14&lt;=-30%),"エネ価格未入力",IF(AND('(1)エネルギー価格等入力'!M37="",'(2)売上高入力'!L14&gt;-30%),"要件不該当",IF(AND('(1)エネルギー価格等入力'!M37="要件該当",'(2)売上高入力'!L14=""),"売上高未入力",IF(AND('(1)エネルギー価格等入力'!M37="要件不該当",'(2)売上高入力'!L14=""),"要件不該当",IF('(1)エネルギー価格等入力'!M37="要件不該当","要件不該当",IF(L14&lt;=-30%,"要件該当","要件不該当")))))))</f>
        <v/>
      </c>
      <c r="M30" s="337" t="str">
        <f>IF(AND('(1)エネルギー価格等入力'!N37="",'(2)売上高入力'!M14=""),"",IF(AND('(1)エネルギー価格等入力'!N37="",'(2)売上高入力'!M14&lt;=-30%),"エネ価格未入力",IF(AND('(1)エネルギー価格等入力'!N37="",'(2)売上高入力'!M14&gt;-30%),"要件不該当",IF(AND('(1)エネルギー価格等入力'!N37="要件該当",'(2)売上高入力'!M14=""),"売上高未入力",IF(AND('(1)エネルギー価格等入力'!N37="要件不該当",'(2)売上高入力'!M14=""),"要件不該当",IF('(1)エネルギー価格等入力'!N37="要件不該当","要件不該当",IF(M14&lt;=-30%,"要件該当","要件不該当")))))))</f>
        <v/>
      </c>
      <c r="N30" s="337" t="str">
        <f>IF(AND('(1)エネルギー価格等入力'!O37="",'(2)売上高入力'!N14=""),"",IF(AND('(1)エネルギー価格等入力'!O37="",'(2)売上高入力'!N14&lt;=-30%),"エネ価格未入力",IF(AND('(1)エネルギー価格等入力'!O37="",'(2)売上高入力'!N14&gt;-30%),"要件不該当",IF(AND('(1)エネルギー価格等入力'!O37="要件該当",'(2)売上高入力'!N14=""),"売上高未入力",IF(AND('(1)エネルギー価格等入力'!O37="要件不該当",'(2)売上高入力'!N14=""),"要件不該当",IF('(1)エネルギー価格等入力'!O37="要件不該当","要件不該当",IF(N14&lt;=-30%,"要件該当","要件不該当")))))))</f>
        <v/>
      </c>
      <c r="O30" s="337" t="str">
        <f>IF(AND('(1)エネルギー価格等入力'!P37="",'(2)売上高入力'!O14=""),"",IF(AND('(1)エネルギー価格等入力'!P37="",'(2)売上高入力'!O14&lt;=-30%),"エネ価格未入力",IF(AND('(1)エネルギー価格等入力'!P37="",'(2)売上高入力'!O14&gt;-30%),"要件不該当",IF(AND('(1)エネルギー価格等入力'!P37="要件該当",'(2)売上高入力'!O14=""),"売上高未入力",IF(AND('(1)エネルギー価格等入力'!P37="要件不該当",'(2)売上高入力'!O14=""),"要件不該当",IF('(1)エネルギー価格等入力'!P37="要件不該当","要件不該当",IF(O14&lt;=-30%,"要件該当","要件不該当")))))))</f>
        <v/>
      </c>
      <c r="P30" s="337" t="str">
        <f>IF(AND('(1)エネルギー価格等入力'!Q37="",'(2)売上高入力'!P14=""),"",IF(AND('(1)エネルギー価格等入力'!Q37="",'(2)売上高入力'!P14&lt;=-30%),"エネ価格未入力",IF(AND('(1)エネルギー価格等入力'!Q37="",'(2)売上高入力'!P14&gt;-30%),"要件不該当",IF(AND('(1)エネルギー価格等入力'!Q37="要件該当",'(2)売上高入力'!P14=""),"売上高未入力",IF(AND('(1)エネルギー価格等入力'!Q37="要件不該当",'(2)売上高入力'!P14=""),"要件不該当",IF('(1)エネルギー価格等入力'!Q37="要件不該当","要件不該当",IF(P14&lt;=-30%,"要件該当","要件不該当")))))))</f>
        <v/>
      </c>
      <c r="Q30" s="337" t="str">
        <f>IF(AND('(1)エネルギー価格等入力'!R37="",'(2)売上高入力'!Q14=""),"",IF(AND('(1)エネルギー価格等入力'!R37="",'(2)売上高入力'!Q14&lt;=-30%),"エネ価格未入力",IF(AND('(1)エネルギー価格等入力'!R37="",'(2)売上高入力'!Q14&gt;-30%),"要件不該当",IF(AND('(1)エネルギー価格等入力'!R37="要件該当",'(2)売上高入力'!Q14=""),"売上高未入力",IF(AND('(1)エネルギー価格等入力'!R37="要件不該当",'(2)売上高入力'!Q14=""),"要件不該当",IF('(1)エネルギー価格等入力'!R37="要件不該当","要件不該当",IF(Q14&lt;=-30%,"要件該当","要件不該当")))))))</f>
        <v/>
      </c>
      <c r="S30" s="339" t="str">
        <f>IF(CZ29=0,"",IF(CZ27=0,"","要件該当基準月"))</f>
        <v/>
      </c>
      <c r="V30" s="337" t="str">
        <f>IF(AND('(1)エネルギー価格等入力'!V37="",'(2)売上高入力'!V14=""),"",IF(AND('(1)エネルギー価格等入力'!V37="",'(2)売上高入力'!V14&lt;=-30%),"エネ価格未入力",IF(AND('(1)エネルギー価格等入力'!V37="",'(2)売上高入力'!V14&gt;-30%),"要件不該当",IF(AND('(1)エネルギー価格等入力'!V37="要件該当",'(2)売上高入力'!V14=""),"売上高未入力",IF(AND('(1)エネルギー価格等入力'!V37="要件不該当",'(2)売上高入力'!V14=""),"要件不該当",IF('(1)エネルギー価格等入力'!V37="要件不該当","要件不該当",IF(V14&lt;=-30%,"要件該当","要件不該当")))))))</f>
        <v/>
      </c>
      <c r="W30" s="337" t="str">
        <f>IF(AND('(1)エネルギー価格等入力'!W37="",'(2)売上高入力'!W14=""),"",IF(AND('(1)エネルギー価格等入力'!W37="",'(2)売上高入力'!W14&lt;=-30%),"エネ価格未入力",IF(AND('(1)エネルギー価格等入力'!W37="",'(2)売上高入力'!W14&gt;-30%),"要件不該当",IF(AND('(1)エネルギー価格等入力'!W37="要件該当",'(2)売上高入力'!W14=""),"売上高未入力",IF(AND('(1)エネルギー価格等入力'!W37="要件不該当",'(2)売上高入力'!W14=""),"要件不該当",IF('(1)エネルギー価格等入力'!W37="要件不該当","要件不該当",IF(W14&lt;=-30%,"要件該当","要件不該当")))))))</f>
        <v/>
      </c>
      <c r="X30" s="337" t="str">
        <f>IF(AND('(1)エネルギー価格等入力'!X37="",'(2)売上高入力'!X14=""),"",IF(AND('(1)エネルギー価格等入力'!X37="",'(2)売上高入力'!X14&lt;=-30%),"エネ価格未入力",IF(AND('(1)エネルギー価格等入力'!X37="",'(2)売上高入力'!X14&gt;-30%),"要件不該当",IF(AND('(1)エネルギー価格等入力'!X37="要件該当",'(2)売上高入力'!X14=""),"売上高未入力",IF(AND('(1)エネルギー価格等入力'!X37="要件不該当",'(2)売上高入力'!X14=""),"要件不該当",IF('(1)エネルギー価格等入力'!X37="要件不該当","要件不該当",IF(X14&lt;=-30%,"要件該当","要件不該当")))))))</f>
        <v/>
      </c>
      <c r="Y30" s="337" t="str">
        <f>IF(AND('(1)エネルギー価格等入力'!Y37="",'(2)売上高入力'!Y14=""),"",IF(AND('(1)エネルギー価格等入力'!Y37="",'(2)売上高入力'!Y14&lt;=-30%),"エネ価格未入力",IF(AND('(1)エネルギー価格等入力'!Y37="",'(2)売上高入力'!Y14&gt;-30%),"要件不該当",IF(AND('(1)エネルギー価格等入力'!Y37="要件該当",'(2)売上高入力'!Y14=""),"売上高未入力",IF(AND('(1)エネルギー価格等入力'!Y37="要件不該当",'(2)売上高入力'!Y14=""),"要件不該当",IF('(1)エネルギー価格等入力'!Y37="要件不該当","要件不該当",IF(Y14&lt;=-30%,"要件該当","要件不該当")))))))</f>
        <v/>
      </c>
      <c r="Z30" s="337" t="str">
        <f>IF(AND('(1)エネルギー価格等入力'!Z37="",'(2)売上高入力'!Z14=""),"",IF(AND('(1)エネルギー価格等入力'!Z37="",'(2)売上高入力'!Z14&lt;=-30%),"エネ価格未入力",IF(AND('(1)エネルギー価格等入力'!Z37="",'(2)売上高入力'!Z14&gt;-30%),"要件不該当",IF(AND('(1)エネルギー価格等入力'!Z37="要件該当",'(2)売上高入力'!Z14=""),"売上高未入力",IF(AND('(1)エネルギー価格等入力'!Z37="要件不該当",'(2)売上高入力'!Z14=""),"要件不該当",IF('(1)エネルギー価格等入力'!Z37="要件不該当","要件不該当",IF(Z14&lt;=-30%,"要件該当","要件不該当")))))))</f>
        <v/>
      </c>
      <c r="AA30" s="337" t="str">
        <f>IF(AND('(1)エネルギー価格等入力'!AA37="",'(2)売上高入力'!AA14=""),"",IF(AND('(1)エネルギー価格等入力'!AA37="",'(2)売上高入力'!AA14&lt;=-30%),"エネ価格未入力",IF(AND('(1)エネルギー価格等入力'!AA37="",'(2)売上高入力'!AA14&gt;-30%),"要件不該当",IF(AND('(1)エネルギー価格等入力'!AA37="要件該当",'(2)売上高入力'!AA14=""),"売上高未入力",IF(AND('(1)エネルギー価格等入力'!AA37="要件不該当",'(2)売上高入力'!AA14=""),"要件不該当",IF('(1)エネルギー価格等入力'!AA37="要件不該当","要件不該当",IF(AA14&lt;=-30%,"要件該当","要件不該当")))))))</f>
        <v/>
      </c>
      <c r="AB30" s="337" t="str">
        <f>IF(AND('(1)エネルギー価格等入力'!AB37="",'(2)売上高入力'!AB14=""),"",IF(AND('(1)エネルギー価格等入力'!AB37="",'(2)売上高入力'!AB14&lt;=-30%),"エネ価格未入力",IF(AND('(1)エネルギー価格等入力'!AB37="",'(2)売上高入力'!AB14&gt;-30%),"要件不該当",IF(AND('(1)エネルギー価格等入力'!AB37="要件該当",'(2)売上高入力'!AB14=""),"売上高未入力",IF(AND('(1)エネルギー価格等入力'!AB37="要件不該当",'(2)売上高入力'!AB14=""),"要件不該当",IF('(1)エネルギー価格等入力'!AB37="要件不該当","要件不該当",IF(AB14&lt;=-30%,"要件該当","要件不該当")))))))</f>
        <v/>
      </c>
      <c r="AC30" s="337" t="str">
        <f>IF(AND('(1)エネルギー価格等入力'!AC37="",'(2)売上高入力'!AC14=""),"",IF(AND('(1)エネルギー価格等入力'!AC37="",'(2)売上高入力'!AC14&lt;=-30%),"エネ価格未入力",IF(AND('(1)エネルギー価格等入力'!AC37="",'(2)売上高入力'!AC14&gt;-30%),"要件不該当",IF(AND('(1)エネルギー価格等入力'!AC37="要件該当",'(2)売上高入力'!AC14=""),"売上高未入力",IF(AND('(1)エネルギー価格等入力'!AC37="要件不該当",'(2)売上高入力'!AC14=""),"要件不該当",IF('(1)エネルギー価格等入力'!AC37="要件不該当","要件不該当",IF(AC14&lt;=-30%,"要件該当","要件不該当")))))))</f>
        <v/>
      </c>
      <c r="AD30" s="337" t="str">
        <f>IF(AND('(1)エネルギー価格等入力'!AD37="",'(2)売上高入力'!AD14=""),"",IF(AND('(1)エネルギー価格等入力'!AD37="",'(2)売上高入力'!AD14&lt;=-30%),"エネ価格未入力",IF(AND('(1)エネルギー価格等入力'!AD37="",'(2)売上高入力'!AD14&gt;-30%),"要件不該当",IF(AND('(1)エネルギー価格等入力'!AD37="要件該当",'(2)売上高入力'!AD14=""),"売上高未入力",IF(AND('(1)エネルギー価格等入力'!AD37="要件不該当",'(2)売上高入力'!AD14=""),"要件不該当",IF('(1)エネルギー価格等入力'!AD37="要件不該当","要件不該当",IF(AD14&lt;=-30%,"要件該当","要件不該当")))))))</f>
        <v/>
      </c>
      <c r="AE30" s="337" t="str">
        <f>IF(AND('(1)エネルギー価格等入力'!AE37="",'(2)売上高入力'!AE14=""),"",IF(AND('(1)エネルギー価格等入力'!AE37="",'(2)売上高入力'!AE14&lt;=-30%),"エネ価格未入力",IF(AND('(1)エネルギー価格等入力'!AE37="",'(2)売上高入力'!AE14&gt;-30%),"要件不該当",IF(AND('(1)エネルギー価格等入力'!AE37="要件該当",'(2)売上高入力'!AE14=""),"売上高未入力",IF(AND('(1)エネルギー価格等入力'!AE37="要件不該当",'(2)売上高入力'!AE14=""),"要件不該当",IF('(1)エネルギー価格等入力'!AE37="要件不該当","要件不該当",IF(AE14&lt;=-30%,"要件該当","要件不該当")))))))</f>
        <v/>
      </c>
      <c r="AF30" s="337" t="str">
        <f>IF(AND('(1)エネルギー価格等入力'!AF37="",'(2)売上高入力'!AF14=""),"",IF(AND('(1)エネルギー価格等入力'!AF37="",'(2)売上高入力'!AF14&lt;=-30%),"エネ価格未入力",IF(AND('(1)エネルギー価格等入力'!AF37="",'(2)売上高入力'!AF14&gt;-30%),"要件不該当",IF(AND('(1)エネルギー価格等入力'!AF37="要件該当",'(2)売上高入力'!AF14=""),"売上高未入力",IF(AND('(1)エネルギー価格等入力'!AF37="要件不該当",'(2)売上高入力'!AF14=""),"要件不該当",IF('(1)エネルギー価格等入力'!AF37="要件不該当","要件不該当",IF(AF14&lt;=-30%,"要件該当","要件不該当")))))))</f>
        <v/>
      </c>
      <c r="AG30" s="337" t="str">
        <f>IF(AND('(1)エネルギー価格等入力'!AG37="",'(2)売上高入力'!AG14=""),"",IF(AND('(1)エネルギー価格等入力'!AG37="",'(2)売上高入力'!AG14&lt;=-30%),"エネ価格未入力",IF(AND('(1)エネルギー価格等入力'!AG37="",'(2)売上高入力'!AG14&gt;-30%),"要件不該当",IF(AND('(1)エネルギー価格等入力'!AG37="要件該当",'(2)売上高入力'!AG14=""),"売上高未入力",IF(AND('(1)エネルギー価格等入力'!AG37="要件不該当",'(2)売上高入力'!AG14=""),"要件不該当",IF('(1)エネルギー価格等入力'!AG37="要件不該当","要件不該当",IF(AG14&lt;=-30%,"要件該当","要件不該当")))))))</f>
        <v/>
      </c>
      <c r="AH30" s="337" t="str">
        <f>IF(AND('(1)エネルギー価格等入力'!AH37="",'(2)売上高入力'!AH14=""),"",IF(AND('(1)エネルギー価格等入力'!AH37="",'(2)売上高入力'!AH14&lt;=-30%),"エネ価格未入力",IF(AND('(1)エネルギー価格等入力'!AH37="",'(2)売上高入力'!AH14&gt;-30%),"要件不該当",IF(AND('(1)エネルギー価格等入力'!AH37="要件該当",'(2)売上高入力'!AH14=""),"売上高未入力",IF(AND('(1)エネルギー価格等入力'!AH37="要件不該当",'(2)売上高入力'!AH14=""),"要件不該当",IF('(1)エネルギー価格等入力'!AH37="要件不該当","要件不該当",IF(AH14&lt;=-30%,"要件該当","要件不該当")))))))</f>
        <v/>
      </c>
      <c r="AI30" s="337" t="str">
        <f>IF(AND('(1)エネルギー価格等入力'!AI37="",'(2)売上高入力'!AI14=""),"",IF(AND('(1)エネルギー価格等入力'!AI37="",'(2)売上高入力'!AI14&lt;=-30%),"エネ価格未入力",IF(AND('(1)エネルギー価格等入力'!AI37="",'(2)売上高入力'!AI14&gt;-30%),"要件不該当",IF(AND('(1)エネルギー価格等入力'!AI37="要件該当",'(2)売上高入力'!AI14=""),"売上高未入力",IF(AND('(1)エネルギー価格等入力'!AI37="要件不該当",'(2)売上高入力'!AI14=""),"要件不該当",IF('(1)エネルギー価格等入力'!AI37="要件不該当","要件不該当",IF(AI14&lt;=-30%,"要件該当","要件不該当")))))))</f>
        <v/>
      </c>
      <c r="AJ30" s="337" t="str">
        <f>IF(AND('(1)エネルギー価格等入力'!AJ37="",'(2)売上高入力'!AJ14=""),"",IF(AND('(1)エネルギー価格等入力'!AJ37="",'(2)売上高入力'!AJ14&lt;=-30%),"エネ価格未入力",IF(AND('(1)エネルギー価格等入力'!AJ37="",'(2)売上高入力'!AJ14&gt;-30%),"要件不該当",IF(AND('(1)エネルギー価格等入力'!AJ37="要件該当",'(2)売上高入力'!AJ14=""),"売上高未入力",IF(AND('(1)エネルギー価格等入力'!AJ37="要件不該当",'(2)売上高入力'!AJ14=""),"要件不該当",IF('(1)エネルギー価格等入力'!AJ37="要件不該当","要件不該当",IF(AJ14&lt;=-30%,"要件該当","要件不該当")))))))</f>
        <v/>
      </c>
      <c r="AK30" s="337" t="str">
        <f>IF(AND('(1)エネルギー価格等入力'!AK37="",'(2)売上高入力'!AK14=""),"",IF(AND('(1)エネルギー価格等入力'!AK37="",'(2)売上高入力'!AK14&lt;=-30%),"エネ価格未入力",IF(AND('(1)エネルギー価格等入力'!AK37="",'(2)売上高入力'!AK14&gt;-30%),"要件不該当",IF(AND('(1)エネルギー価格等入力'!AK37="要件該当",'(2)売上高入力'!AK14=""),"売上高未入力",IF(AND('(1)エネルギー価格等入力'!AK37="要件不該当",'(2)売上高入力'!AK14=""),"要件不該当",IF('(1)エネルギー価格等入力'!AK37="要件不該当","要件不該当",IF(AK14&lt;=-30%,"要件該当","要件不該当")))))))</f>
        <v/>
      </c>
      <c r="AL30" s="337" t="str">
        <f>IF(AND('(1)エネルギー価格等入力'!AL37="",'(2)売上高入力'!AL14=""),"",IF(AND('(1)エネルギー価格等入力'!AL37="",'(2)売上高入力'!AL14&lt;=-30%),"エネ価格未入力",IF(AND('(1)エネルギー価格等入力'!AL37="",'(2)売上高入力'!AL14&gt;-30%),"要件不該当",IF(AND('(1)エネルギー価格等入力'!AL37="要件該当",'(2)売上高入力'!AL14=""),"売上高未入力",IF(AND('(1)エネルギー価格等入力'!AL37="要件不該当",'(2)売上高入力'!AL14=""),"要件不該当",IF('(1)エネルギー価格等入力'!AL37="要件不該当","要件不該当",IF(AL14&lt;=-30%,"要件該当","要件不該当")))))))</f>
        <v/>
      </c>
      <c r="AM30" s="337" t="str">
        <f>IF(AND('(1)エネルギー価格等入力'!AM37="",'(2)売上高入力'!AM14=""),"",IF(AND('(1)エネルギー価格等入力'!AM37="",'(2)売上高入力'!AM14&lt;=-30%),"エネ価格未入力",IF(AND('(1)エネルギー価格等入力'!AM37="",'(2)売上高入力'!AM14&gt;-30%),"要件不該当",IF(AND('(1)エネルギー価格等入力'!AM37="要件該当",'(2)売上高入力'!AM14=""),"売上高未入力",IF(AND('(1)エネルギー価格等入力'!AM37="要件不該当",'(2)売上高入力'!AM14=""),"要件不該当",IF('(1)エネルギー価格等入力'!AM37="要件不該当","要件不該当",IF(AM14&lt;=-30%,"要件該当","要件不該当")))))))</f>
        <v/>
      </c>
      <c r="AN30" s="337" t="str">
        <f>IF(AND('(1)エネルギー価格等入力'!AN37="",'(2)売上高入力'!AN14=""),"",IF(AND('(1)エネルギー価格等入力'!AN37="",'(2)売上高入力'!AN14&lt;=-30%),"エネ価格未入力",IF(AND('(1)エネルギー価格等入力'!AN37="",'(2)売上高入力'!AN14&gt;-30%),"要件不該当",IF(AND('(1)エネルギー価格等入力'!AN37="要件該当",'(2)売上高入力'!AN14=""),"売上高未入力",IF(AND('(1)エネルギー価格等入力'!AN37="要件不該当",'(2)売上高入力'!AN14=""),"要件不該当",IF('(1)エネルギー価格等入力'!AN37="要件不該当","要件不該当",IF(AN14&lt;=-30%,"要件該当","要件不該当")))))))</f>
        <v/>
      </c>
      <c r="AO30" s="337" t="str">
        <f>IF(AND('(1)エネルギー価格等入力'!AO37="",'(2)売上高入力'!AO14=""),"",IF(AND('(1)エネルギー価格等入力'!AO37="",'(2)売上高入力'!AO14&lt;=-30%),"エネ価格未入力",IF(AND('(1)エネルギー価格等入力'!AO37="",'(2)売上高入力'!AO14&gt;-30%),"要件不該当",IF(AND('(1)エネルギー価格等入力'!AO37="要件該当",'(2)売上高入力'!AO14=""),"売上高未入力",IF(AND('(1)エネルギー価格等入力'!AO37="要件不該当",'(2)売上高入力'!AO14=""),"要件不該当",IF('(1)エネルギー価格等入力'!AO37="要件不該当","要件不該当",IF(AO14&lt;=-30%,"要件該当","要件不該当")))))))</f>
        <v/>
      </c>
      <c r="AP30" s="337" t="str">
        <f>IF(AND('(1)エネルギー価格等入力'!AP37="",'(2)売上高入力'!AP14=""),"",IF(AND('(1)エネルギー価格等入力'!AP37="",'(2)売上高入力'!AP14&lt;=-30%),"エネ価格未入力",IF(AND('(1)エネルギー価格等入力'!AP37="",'(2)売上高入力'!AP14&gt;-30%),"要件不該当",IF(AND('(1)エネルギー価格等入力'!AP37="要件該当",'(2)売上高入力'!AP14=""),"売上高未入力",IF(AND('(1)エネルギー価格等入力'!AP37="要件不該当",'(2)売上高入力'!AP14=""),"要件不該当",IF('(1)エネルギー価格等入力'!AP37="要件不該当","要件不該当",IF(AP14&lt;=-30%,"要件該当","要件不該当")))))))</f>
        <v/>
      </c>
      <c r="AQ30" s="337" t="str">
        <f>IF(AND('(1)エネルギー価格等入力'!AQ37="",'(2)売上高入力'!AQ14=""),"",IF(AND('(1)エネルギー価格等入力'!AQ37="",'(2)売上高入力'!AQ14&lt;=-30%),"エネ価格未入力",IF(AND('(1)エネルギー価格等入力'!AQ37="",'(2)売上高入力'!AQ14&gt;-30%),"要件不該当",IF(AND('(1)エネルギー価格等入力'!AQ37="要件該当",'(2)売上高入力'!AQ14=""),"売上高未入力",IF(AND('(1)エネルギー価格等入力'!AQ37="要件不該当",'(2)売上高入力'!AQ14=""),"要件不該当",IF('(1)エネルギー価格等入力'!AQ37="要件不該当","要件不該当",IF(AQ14&lt;=-30%,"要件該当","要件不該当")))))))</f>
        <v/>
      </c>
      <c r="AR30" s="337" t="str">
        <f>IF(AND('(1)エネルギー価格等入力'!AR37="",'(2)売上高入力'!AR14=""),"",IF(AND('(1)エネルギー価格等入力'!AR37="",'(2)売上高入力'!AR14&lt;=-30%),"エネ価格未入力",IF(AND('(1)エネルギー価格等入力'!AR37="",'(2)売上高入力'!AR14&gt;-30%),"要件不該当",IF(AND('(1)エネルギー価格等入力'!AR37="要件該当",'(2)売上高入力'!AR14=""),"売上高未入力",IF(AND('(1)エネルギー価格等入力'!AR37="要件不該当",'(2)売上高入力'!AR14=""),"要件不該当",IF('(1)エネルギー価格等入力'!AR37="要件不該当","要件不該当",IF(AR14&lt;=-30%,"要件該当","要件不該当")))))))</f>
        <v/>
      </c>
      <c r="AS30" s="337" t="str">
        <f>IF(AND('(1)エネルギー価格等入力'!AS37="",'(2)売上高入力'!AS14=""),"",IF(AND('(1)エネルギー価格等入力'!AS37="",'(2)売上高入力'!AS14&lt;=-30%),"エネ価格未入力",IF(AND('(1)エネルギー価格等入力'!AS37="",'(2)売上高入力'!AS14&gt;-30%),"要件不該当",IF(AND('(1)エネルギー価格等入力'!AS37="要件該当",'(2)売上高入力'!AS14=""),"売上高未入力",IF(AND('(1)エネルギー価格等入力'!AS37="要件不該当",'(2)売上高入力'!AS14=""),"要件不該当",IF('(1)エネルギー価格等入力'!AS37="要件不該当","要件不該当",IF(AS14&lt;=-30%,"要件該当","要件不該当")))))))</f>
        <v/>
      </c>
      <c r="AT30" s="337" t="str">
        <f>IF(AND('(1)エネルギー価格等入力'!AT37="",'(2)売上高入力'!AT14=""),"",IF(AND('(1)エネルギー価格等入力'!AT37="",'(2)売上高入力'!AT14&lt;=-30%),"エネ価格未入力",IF(AND('(1)エネルギー価格等入力'!AT37="",'(2)売上高入力'!AT14&gt;-30%),"要件不該当",IF(AND('(1)エネルギー価格等入力'!AT37="要件該当",'(2)売上高入力'!AT14=""),"売上高未入力",IF(AND('(1)エネルギー価格等入力'!AT37="要件不該当",'(2)売上高入力'!AT14=""),"要件不該当",IF('(1)エネルギー価格等入力'!AT37="要件不該当","要件不該当",IF(AT14&lt;=-30%,"要件該当","要件不該当")))))))</f>
        <v/>
      </c>
      <c r="AU30" s="337" t="str">
        <f>IF(AND('(1)エネルギー価格等入力'!AU37="",'(2)売上高入力'!AU14=""),"",IF(AND('(1)エネルギー価格等入力'!AU37="",'(2)売上高入力'!AU14&lt;=-30%),"エネ価格未入力",IF(AND('(1)エネルギー価格等入力'!AU37="",'(2)売上高入力'!AU14&gt;-30%),"要件不該当",IF(AND('(1)エネルギー価格等入力'!AU37="要件該当",'(2)売上高入力'!AU14=""),"売上高未入力",IF(AND('(1)エネルギー価格等入力'!AU37="要件不該当",'(2)売上高入力'!AU14=""),"要件不該当",IF('(1)エネルギー価格等入力'!AU37="要件不該当","要件不該当",IF(AU14&lt;=-30%,"要件該当","要件不該当")))))))</f>
        <v/>
      </c>
      <c r="AV30" s="337" t="str">
        <f>IF(AND('(1)エネルギー価格等入力'!AV37="",'(2)売上高入力'!AV14=""),"",IF(AND('(1)エネルギー価格等入力'!AV37="",'(2)売上高入力'!AV14&lt;=-30%),"エネ価格未入力",IF(AND('(1)エネルギー価格等入力'!AV37="",'(2)売上高入力'!AV14&gt;-30%),"要件不該当",IF(AND('(1)エネルギー価格等入力'!AV37="要件該当",'(2)売上高入力'!AV14=""),"売上高未入力",IF(AND('(1)エネルギー価格等入力'!AV37="要件不該当",'(2)売上高入力'!AV14=""),"要件不該当",IF('(1)エネルギー価格等入力'!AV37="要件不該当","要件不該当",IF(AV14&lt;=-30%,"要件該当","要件不該当")))))))</f>
        <v/>
      </c>
      <c r="AW30" s="337" t="str">
        <f>IF(AND('(1)エネルギー価格等入力'!AW37="",'(2)売上高入力'!AW14=""),"",IF(AND('(1)エネルギー価格等入力'!AW37="",'(2)売上高入力'!AW14&lt;=-30%),"エネ価格未入力",IF(AND('(1)エネルギー価格等入力'!AW37="",'(2)売上高入力'!AW14&gt;-30%),"要件不該当",IF(AND('(1)エネルギー価格等入力'!AW37="要件該当",'(2)売上高入力'!AW14=""),"売上高未入力",IF(AND('(1)エネルギー価格等入力'!AW37="要件不該当",'(2)売上高入力'!AW14=""),"要件不該当",IF('(1)エネルギー価格等入力'!AW37="要件不該当","要件不該当",IF(AW14&lt;=-30%,"要件該当","要件不該当")))))))</f>
        <v/>
      </c>
      <c r="AX30" s="337" t="str">
        <f>IF(AND('(1)エネルギー価格等入力'!AX37="",'(2)売上高入力'!AX14=""),"",IF(AND('(1)エネルギー価格等入力'!AX37="",'(2)売上高入力'!AX14&lt;=-30%),"エネ価格未入力",IF(AND('(1)エネルギー価格等入力'!AX37="",'(2)売上高入力'!AX14&gt;-30%),"要件不該当",IF(AND('(1)エネルギー価格等入力'!AX37="要件該当",'(2)売上高入力'!AX14=""),"売上高未入力",IF(AND('(1)エネルギー価格等入力'!AX37="要件不該当",'(2)売上高入力'!AX14=""),"要件不該当",IF('(1)エネルギー価格等入力'!AX37="要件不該当","要件不該当",IF(AX14&lt;=-30%,"要件該当","要件不該当")))))))</f>
        <v/>
      </c>
      <c r="AY30" s="337" t="str">
        <f>IF(AND('(1)エネルギー価格等入力'!AY37="",'(2)売上高入力'!AY14=""),"",IF(AND('(1)エネルギー価格等入力'!AY37="",'(2)売上高入力'!AY14&lt;=-30%),"エネ価格未入力",IF(AND('(1)エネルギー価格等入力'!AY37="",'(2)売上高入力'!AY14&gt;-30%),"要件不該当",IF(AND('(1)エネルギー価格等入力'!AY37="要件該当",'(2)売上高入力'!AY14=""),"売上高未入力",IF(AND('(1)エネルギー価格等入力'!AY37="要件不該当",'(2)売上高入力'!AY14=""),"要件不該当",IF('(1)エネルギー価格等入力'!AY37="要件不該当","要件不該当",IF(AY14&lt;=-30%,"要件該当","要件不該当")))))))</f>
        <v/>
      </c>
      <c r="AZ30" s="337" t="str">
        <f>IF(AND('(1)エネルギー価格等入力'!AZ37="",'(2)売上高入力'!AZ14=""),"",IF(AND('(1)エネルギー価格等入力'!AZ37="",'(2)売上高入力'!AZ14&lt;=-30%),"エネ価格未入力",IF(AND('(1)エネルギー価格等入力'!AZ37="",'(2)売上高入力'!AZ14&gt;-30%),"要件不該当",IF(AND('(1)エネルギー価格等入力'!AZ37="要件該当",'(2)売上高入力'!AZ14=""),"売上高未入力",IF(AND('(1)エネルギー価格等入力'!AZ37="要件不該当",'(2)売上高入力'!AZ14=""),"要件不該当",IF('(1)エネルギー価格等入力'!AZ37="要件不該当","要件不該当",IF(AZ14&lt;=-30%,"要件該当","要件不該当")))))))</f>
        <v/>
      </c>
      <c r="BA30" s="337" t="str">
        <f>IF(AND('(1)エネルギー価格等入力'!BA37="",'(2)売上高入力'!BA14=""),"",IF(AND('(1)エネルギー価格等入力'!BA37="",'(2)売上高入力'!BA14&lt;=-30%),"エネ価格未入力",IF(AND('(1)エネルギー価格等入力'!BA37="",'(2)売上高入力'!BA14&gt;-30%),"要件不該当",IF(AND('(1)エネルギー価格等入力'!BA37="要件該当",'(2)売上高入力'!BA14=""),"売上高未入力",IF(AND('(1)エネルギー価格等入力'!BA37="要件不該当",'(2)売上高入力'!BA14=""),"要件不該当",IF('(1)エネルギー価格等入力'!BA37="要件不該当","要件不該当",IF(BA14&lt;=-30%,"要件該当","要件不該当")))))))</f>
        <v/>
      </c>
      <c r="BB30" s="337" t="str">
        <f>IF(AND('(1)エネルギー価格等入力'!BB37="",'(2)売上高入力'!BB14=""),"",IF(AND('(1)エネルギー価格等入力'!BB37="",'(2)売上高入力'!BB14&lt;=-30%),"エネ価格未入力",IF(AND('(1)エネルギー価格等入力'!BB37="",'(2)売上高入力'!BB14&gt;-30%),"要件不該当",IF(AND('(1)エネルギー価格等入力'!BB37="要件該当",'(2)売上高入力'!BB14=""),"売上高未入力",IF(AND('(1)エネルギー価格等入力'!BB37="要件不該当",'(2)売上高入力'!BB14=""),"要件不該当",IF('(1)エネルギー価格等入力'!BB37="要件不該当","要件不該当",IF(BB14&lt;=-30%,"要件該当","要件不該当")))))))</f>
        <v/>
      </c>
      <c r="BC30" s="337" t="str">
        <f>IF(AND('(1)エネルギー価格等入力'!BC37="",'(2)売上高入力'!BC14=""),"",IF(AND('(1)エネルギー価格等入力'!BC37="",'(2)売上高入力'!BC14&lt;=-30%),"エネ価格未入力",IF(AND('(1)エネルギー価格等入力'!BC37="",'(2)売上高入力'!BC14&gt;-30%),"要件不該当",IF(AND('(1)エネルギー価格等入力'!BC37="要件該当",'(2)売上高入力'!BC14=""),"売上高未入力",IF(AND('(1)エネルギー価格等入力'!BC37="要件不該当",'(2)売上高入力'!BC14=""),"要件不該当",IF('(1)エネルギー価格等入力'!BC37="要件不該当","要件不該当",IF(BC14&lt;=-30%,"要件該当","要件不該当")))))))</f>
        <v/>
      </c>
      <c r="BD30" s="337" t="str">
        <f>IF(AND('(1)エネルギー価格等入力'!BD37="",'(2)売上高入力'!BD14=""),"",IF(AND('(1)エネルギー価格等入力'!BD37="",'(2)売上高入力'!BD14&lt;=-30%),"エネ価格未入力",IF(AND('(1)エネルギー価格等入力'!BD37="",'(2)売上高入力'!BD14&gt;-30%),"要件不該当",IF(AND('(1)エネルギー価格等入力'!BD37="要件該当",'(2)売上高入力'!BD14=""),"売上高未入力",IF(AND('(1)エネルギー価格等入力'!BD37="要件不該当",'(2)売上高入力'!BD14=""),"要件不該当",IF('(1)エネルギー価格等入力'!BD37="要件不該当","要件不該当",IF(BD14&lt;=-30%,"要件該当","要件不該当")))))))</f>
        <v/>
      </c>
      <c r="BE30" s="337" t="str">
        <f>IF(AND('(1)エネルギー価格等入力'!BE37="",'(2)売上高入力'!BE14=""),"",IF(AND('(1)エネルギー価格等入力'!BE37="",'(2)売上高入力'!BE14&lt;=-30%),"エネ価格未入力",IF(AND('(1)エネルギー価格等入力'!BE37="",'(2)売上高入力'!BE14&gt;-30%),"要件不該当",IF(AND('(1)エネルギー価格等入力'!BE37="要件該当",'(2)売上高入力'!BE14=""),"売上高未入力",IF(AND('(1)エネルギー価格等入力'!BE37="要件不該当",'(2)売上高入力'!BE14=""),"要件不該当",IF('(1)エネルギー価格等入力'!BE37="要件不該当","要件不該当",IF(BE14&lt;=-30%,"要件該当","要件不該当")))))))</f>
        <v/>
      </c>
      <c r="BF30" s="337" t="str">
        <f>IF(AND('(1)エネルギー価格等入力'!BF37="",'(2)売上高入力'!BF14=""),"",IF(AND('(1)エネルギー価格等入力'!BF37="",'(2)売上高入力'!BF14&lt;=-30%),"エネ価格未入力",IF(AND('(1)エネルギー価格等入力'!BF37="",'(2)売上高入力'!BF14&gt;-30%),"要件不該当",IF(AND('(1)エネルギー価格等入力'!BF37="要件該当",'(2)売上高入力'!BF14=""),"売上高未入力",IF(AND('(1)エネルギー価格等入力'!BF37="要件不該当",'(2)売上高入力'!BF14=""),"要件不該当",IF('(1)エネルギー価格等入力'!BF37="要件不該当","要件不該当",IF(BF14&lt;=-30%,"要件該当","要件不該当")))))))</f>
        <v/>
      </c>
      <c r="BG30" s="337" t="str">
        <f>IF(AND('(1)エネルギー価格等入力'!BG37="",'(2)売上高入力'!BG14=""),"",IF(AND('(1)エネルギー価格等入力'!BG37="",'(2)売上高入力'!BG14&lt;=-30%),"エネ価格未入力",IF(AND('(1)エネルギー価格等入力'!BG37="",'(2)売上高入力'!BG14&gt;-30%),"要件不該当",IF(AND('(1)エネルギー価格等入力'!BG37="要件該当",'(2)売上高入力'!BG14=""),"売上高未入力",IF(AND('(1)エネルギー価格等入力'!BG37="要件不該当",'(2)売上高入力'!BG14=""),"要件不該当",IF('(1)エネルギー価格等入力'!BG37="要件不該当","要件不該当",IF(BG14&lt;=-30%,"要件該当","要件不該当")))))))</f>
        <v/>
      </c>
      <c r="BH30" s="337" t="str">
        <f>IF(AND('(1)エネルギー価格等入力'!BH37="",'(2)売上高入力'!BH14=""),"",IF(AND('(1)エネルギー価格等入力'!BH37="",'(2)売上高入力'!BH14&lt;=-30%),"エネ価格未入力",IF(AND('(1)エネルギー価格等入力'!BH37="",'(2)売上高入力'!BH14&gt;-30%),"要件不該当",IF(AND('(1)エネルギー価格等入力'!BH37="要件該当",'(2)売上高入力'!BH14=""),"売上高未入力",IF(AND('(1)エネルギー価格等入力'!BH37="要件不該当",'(2)売上高入力'!BH14=""),"要件不該当",IF('(1)エネルギー価格等入力'!BH37="要件不該当","要件不該当",IF(BH14&lt;=-30%,"要件該当","要件不該当")))))))</f>
        <v/>
      </c>
      <c r="BI30" s="337" t="str">
        <f>IF(AND('(1)エネルギー価格等入力'!BI37="",'(2)売上高入力'!BI14=""),"",IF(AND('(1)エネルギー価格等入力'!BI37="",'(2)売上高入力'!BI14&lt;=-30%),"エネ価格未入力",IF(AND('(1)エネルギー価格等入力'!BI37="",'(2)売上高入力'!BI14&gt;-30%),"要件不該当",IF(AND('(1)エネルギー価格等入力'!BI37="要件該当",'(2)売上高入力'!BI14=""),"売上高未入力",IF(AND('(1)エネルギー価格等入力'!BI37="要件不該当",'(2)売上高入力'!BI14=""),"要件不該当",IF('(1)エネルギー価格等入力'!BI37="要件不該当","要件不該当",IF(BI14&lt;=-30%,"要件該当","要件不該当")))))))</f>
        <v/>
      </c>
      <c r="BJ30" s="337" t="str">
        <f>IF(AND('(1)エネルギー価格等入力'!BJ37="",'(2)売上高入力'!BJ14=""),"",IF(AND('(1)エネルギー価格等入力'!BJ37="",'(2)売上高入力'!BJ14&lt;=-30%),"エネ価格未入力",IF(AND('(1)エネルギー価格等入力'!BJ37="",'(2)売上高入力'!BJ14&gt;-30%),"要件不該当",IF(AND('(1)エネルギー価格等入力'!BJ37="要件該当",'(2)売上高入力'!BJ14=""),"売上高未入力",IF(AND('(1)エネルギー価格等入力'!BJ37="要件不該当",'(2)売上高入力'!BJ14=""),"要件不該当",IF('(1)エネルギー価格等入力'!BJ37="要件不該当","要件不該当",IF(BJ14&lt;=-30%,"要件該当","要件不該当")))))))</f>
        <v/>
      </c>
      <c r="BK30" s="337" t="str">
        <f>IF(AND('(1)エネルギー価格等入力'!BK37="",'(2)売上高入力'!BK14=""),"",IF(AND('(1)エネルギー価格等入力'!BK37="",'(2)売上高入力'!BK14&lt;=-30%),"エネ価格未入力",IF(AND('(1)エネルギー価格等入力'!BK37="",'(2)売上高入力'!BK14&gt;-30%),"要件不該当",IF(AND('(1)エネルギー価格等入力'!BK37="要件該当",'(2)売上高入力'!BK14=""),"売上高未入力",IF(AND('(1)エネルギー価格等入力'!BK37="要件不該当",'(2)売上高入力'!BK14=""),"要件不該当",IF('(1)エネルギー価格等入力'!BK37="要件不該当","要件不該当",IF(BK14&lt;=-30%,"要件該当","要件不該当")))))))</f>
        <v/>
      </c>
      <c r="BL30" s="337" t="str">
        <f>IF(AND('(1)エネルギー価格等入力'!BL37="",'(2)売上高入力'!BL14=""),"",IF(AND('(1)エネルギー価格等入力'!BL37="",'(2)売上高入力'!BL14&lt;=-30%),"エネ価格未入力",IF(AND('(1)エネルギー価格等入力'!BL37="",'(2)売上高入力'!BL14&gt;-30%),"要件不該当",IF(AND('(1)エネルギー価格等入力'!BL37="要件該当",'(2)売上高入力'!BL14=""),"売上高未入力",IF(AND('(1)エネルギー価格等入力'!BL37="要件不該当",'(2)売上高入力'!BL14=""),"要件不該当",IF('(1)エネルギー価格等入力'!BL37="要件不該当","要件不該当",IF(BL14&lt;=-30%,"要件該当","要件不該当")))))))</f>
        <v/>
      </c>
      <c r="BM30" s="337" t="str">
        <f>IF(AND('(1)エネルギー価格等入力'!BM37="",'(2)売上高入力'!BM14=""),"",IF(AND('(1)エネルギー価格等入力'!BM37="",'(2)売上高入力'!BM14&lt;=-30%),"エネ価格未入力",IF(AND('(1)エネルギー価格等入力'!BM37="",'(2)売上高入力'!BM14&gt;-30%),"要件不該当",IF(AND('(1)エネルギー価格等入力'!BM37="要件該当",'(2)売上高入力'!BM14=""),"売上高未入力",IF(AND('(1)エネルギー価格等入力'!BM37="要件不該当",'(2)売上高入力'!BM14=""),"要件不該当",IF('(1)エネルギー価格等入力'!BM37="要件不該当","要件不該当",IF(BM14&lt;=-30%,"要件該当","要件不該当")))))))</f>
        <v/>
      </c>
      <c r="BN30" s="337" t="str">
        <f>IF(AND('(1)エネルギー価格等入力'!BN37="",'(2)売上高入力'!BN14=""),"",IF(AND('(1)エネルギー価格等入力'!BN37="",'(2)売上高入力'!BN14&lt;=-30%),"エネ価格未入力",IF(AND('(1)エネルギー価格等入力'!BN37="",'(2)売上高入力'!BN14&gt;-30%),"要件不該当",IF(AND('(1)エネルギー価格等入力'!BN37="要件該当",'(2)売上高入力'!BN14=""),"売上高未入力",IF(AND('(1)エネルギー価格等入力'!BN37="要件不該当",'(2)売上高入力'!BN14=""),"要件不該当",IF('(1)エネルギー価格等入力'!BN37="要件不該当","要件不該当",IF(BN14&lt;=-30%,"要件該当","要件不該当")))))))</f>
        <v/>
      </c>
      <c r="BO30" s="337" t="str">
        <f>IF(AND('(1)エネルギー価格等入力'!BO37="",'(2)売上高入力'!BO14=""),"",IF(AND('(1)エネルギー価格等入力'!BO37="",'(2)売上高入力'!BO14&lt;=-30%),"エネ価格未入力",IF(AND('(1)エネルギー価格等入力'!BO37="",'(2)売上高入力'!BO14&gt;-30%),"要件不該当",IF(AND('(1)エネルギー価格等入力'!BO37="要件該当",'(2)売上高入力'!BO14=""),"売上高未入力",IF(AND('(1)エネルギー価格等入力'!BO37="要件不該当",'(2)売上高入力'!BO14=""),"要件不該当",IF('(1)エネルギー価格等入力'!BO37="要件不該当","要件不該当",IF(BO14&lt;=-30%,"要件該当","要件不該当")))))))</f>
        <v/>
      </c>
      <c r="BP30" s="337" t="str">
        <f>IF(AND('(1)エネルギー価格等入力'!BP37="",'(2)売上高入力'!BP14=""),"",IF(AND('(1)エネルギー価格等入力'!BP37="",'(2)売上高入力'!BP14&lt;=-30%),"エネ価格未入力",IF(AND('(1)エネルギー価格等入力'!BP37="",'(2)売上高入力'!BP14&gt;-30%),"要件不該当",IF(AND('(1)エネルギー価格等入力'!BP37="要件該当",'(2)売上高入力'!BP14=""),"売上高未入力",IF(AND('(1)エネルギー価格等入力'!BP37="要件不該当",'(2)売上高入力'!BP14=""),"要件不該当",IF('(1)エネルギー価格等入力'!BP37="要件不該当","要件不該当",IF(BP14&lt;=-30%,"要件該当","要件不該当")))))))</f>
        <v/>
      </c>
      <c r="BQ30" s="337" t="str">
        <f>IF(AND('(1)エネルギー価格等入力'!BQ37="",'(2)売上高入力'!BQ14=""),"",IF(AND('(1)エネルギー価格等入力'!BQ37="",'(2)売上高入力'!BQ14&lt;=-30%),"エネ価格未入力",IF(AND('(1)エネルギー価格等入力'!BQ37="",'(2)売上高入力'!BQ14&gt;-30%),"要件不該当",IF(AND('(1)エネルギー価格等入力'!BQ37="要件該当",'(2)売上高入力'!BQ14=""),"売上高未入力",IF(AND('(1)エネルギー価格等入力'!BQ37="要件不該当",'(2)売上高入力'!BQ14=""),"要件不該当",IF('(1)エネルギー価格等入力'!BQ37="要件不該当","要件不該当",IF(BQ14&lt;=-30%,"要件該当","要件不該当")))))))</f>
        <v/>
      </c>
      <c r="BR30" s="337" t="str">
        <f>IF(AND('(1)エネルギー価格等入力'!BR37="",'(2)売上高入力'!BR14=""),"",IF(AND('(1)エネルギー価格等入力'!BR37="",'(2)売上高入力'!BR14&lt;=-30%),"エネ価格未入力",IF(AND('(1)エネルギー価格等入力'!BR37="",'(2)売上高入力'!BR14&gt;-30%),"要件不該当",IF(AND('(1)エネルギー価格等入力'!BR37="要件該当",'(2)売上高入力'!BR14=""),"売上高未入力",IF(AND('(1)エネルギー価格等入力'!BR37="要件不該当",'(2)売上高入力'!BR14=""),"要件不該当",IF('(1)エネルギー価格等入力'!BR37="要件不該当","要件不該当",IF(BR14&lt;=-30%,"要件該当","要件不該当")))))))</f>
        <v/>
      </c>
      <c r="BS30" s="337" t="str">
        <f>IF(AND('(1)エネルギー価格等入力'!BS37="",'(2)売上高入力'!BS14=""),"",IF(AND('(1)エネルギー価格等入力'!BS37="",'(2)売上高入力'!BS14&lt;=-30%),"エネ価格未入力",IF(AND('(1)エネルギー価格等入力'!BS37="",'(2)売上高入力'!BS14&gt;-30%),"要件不該当",IF(AND('(1)エネルギー価格等入力'!BS37="要件該当",'(2)売上高入力'!BS14=""),"売上高未入力",IF(AND('(1)エネルギー価格等入力'!BS37="要件不該当",'(2)売上高入力'!BS14=""),"要件不該当",IF('(1)エネルギー価格等入力'!BS37="要件不該当","要件不該当",IF(BS14&lt;=-30%,"要件該当","要件不該当")))))))</f>
        <v/>
      </c>
      <c r="BT30" s="337" t="str">
        <f>IF(AND('(1)エネルギー価格等入力'!BT37="",'(2)売上高入力'!BT14=""),"",IF(AND('(1)エネルギー価格等入力'!BT37="",'(2)売上高入力'!BT14&lt;=-30%),"エネ価格未入力",IF(AND('(1)エネルギー価格等入力'!BT37="",'(2)売上高入力'!BT14&gt;-30%),"要件不該当",IF(AND('(1)エネルギー価格等入力'!BT37="要件該当",'(2)売上高入力'!BT14=""),"売上高未入力",IF(AND('(1)エネルギー価格等入力'!BT37="要件不該当",'(2)売上高入力'!BT14=""),"要件不該当",IF('(1)エネルギー価格等入力'!BT37="要件不該当","要件不該当",IF(BT14&lt;=-30%,"要件該当","要件不該当")))))))</f>
        <v/>
      </c>
      <c r="BU30" s="337" t="str">
        <f>IF(AND('(1)エネルギー価格等入力'!BU37="",'(2)売上高入力'!BU14=""),"",IF(AND('(1)エネルギー価格等入力'!BU37="",'(2)売上高入力'!BU14&lt;=-30%),"エネ価格未入力",IF(AND('(1)エネルギー価格等入力'!BU37="",'(2)売上高入力'!BU14&gt;-30%),"要件不該当",IF(AND('(1)エネルギー価格等入力'!BU37="要件該当",'(2)売上高入力'!BU14=""),"売上高未入力",IF(AND('(1)エネルギー価格等入力'!BU37="要件不該当",'(2)売上高入力'!BU14=""),"要件不該当",IF('(1)エネルギー価格等入力'!BU37="要件不該当","要件不該当",IF(BU14&lt;=-30%,"要件該当","要件不該当")))))))</f>
        <v/>
      </c>
      <c r="BV30" s="337" t="str">
        <f>IF(AND('(1)エネルギー価格等入力'!BV37="",'(2)売上高入力'!BV14=""),"",IF(AND('(1)エネルギー価格等入力'!BV37="",'(2)売上高入力'!BV14&lt;=-30%),"エネ価格未入力",IF(AND('(1)エネルギー価格等入力'!BV37="",'(2)売上高入力'!BV14&gt;-30%),"要件不該当",IF(AND('(1)エネルギー価格等入力'!BV37="要件該当",'(2)売上高入力'!BV14=""),"売上高未入力",IF(AND('(1)エネルギー価格等入力'!BV37="要件不該当",'(2)売上高入力'!BV14=""),"要件不該当",IF('(1)エネルギー価格等入力'!BV37="要件不該当","要件不該当",IF(BV14&lt;=-30%,"要件該当","要件不該当")))))))</f>
        <v/>
      </c>
      <c r="BW30" s="337" t="str">
        <f>IF(AND('(1)エネルギー価格等入力'!BW37="",'(2)売上高入力'!BW14=""),"",IF(AND('(1)エネルギー価格等入力'!BW37="",'(2)売上高入力'!BW14&lt;=-30%),"エネ価格未入力",IF(AND('(1)エネルギー価格等入力'!BW37="",'(2)売上高入力'!BW14&gt;-30%),"要件不該当",IF(AND('(1)エネルギー価格等入力'!BW37="要件該当",'(2)売上高入力'!BW14=""),"売上高未入力",IF(AND('(1)エネルギー価格等入力'!BW37="要件不該当",'(2)売上高入力'!BW14=""),"要件不該当",IF('(1)エネルギー価格等入力'!BW37="要件不該当","要件不該当",IF(BW14&lt;=-30%,"要件該当","要件不該当")))))))</f>
        <v/>
      </c>
      <c r="BX30" s="337" t="str">
        <f>IF(AND('(1)エネルギー価格等入力'!BX37="",'(2)売上高入力'!BX14=""),"",IF(AND('(1)エネルギー価格等入力'!BX37="",'(2)売上高入力'!BX14&lt;=-30%),"エネ価格未入力",IF(AND('(1)エネルギー価格等入力'!BX37="",'(2)売上高入力'!BX14&gt;-30%),"要件不該当",IF(AND('(1)エネルギー価格等入力'!BX37="要件該当",'(2)売上高入力'!BX14=""),"売上高未入力",IF(AND('(1)エネルギー価格等入力'!BX37="要件不該当",'(2)売上高入力'!BX14=""),"要件不該当",IF('(1)エネルギー価格等入力'!BX37="要件不該当","要件不該当",IF(BX14&lt;=-30%,"要件該当","要件不該当")))))))</f>
        <v/>
      </c>
      <c r="BY30" s="337" t="str">
        <f>IF(AND('(1)エネルギー価格等入力'!BY37="",'(2)売上高入力'!BY14=""),"",IF(AND('(1)エネルギー価格等入力'!BY37="",'(2)売上高入力'!BY14&lt;=-30%),"エネ価格未入力",IF(AND('(1)エネルギー価格等入力'!BY37="",'(2)売上高入力'!BY14&gt;-30%),"要件不該当",IF(AND('(1)エネルギー価格等入力'!BY37="要件該当",'(2)売上高入力'!BY14=""),"売上高未入力",IF(AND('(1)エネルギー価格等入力'!BY37="要件不該当",'(2)売上高入力'!BY14=""),"要件不該当",IF('(1)エネルギー価格等入力'!BY37="要件不該当","要件不該当",IF(BY14&lt;=-30%,"要件該当","要件不該当")))))))</f>
        <v/>
      </c>
      <c r="BZ30" s="337" t="str">
        <f>IF(AND('(1)エネルギー価格等入力'!BZ37="",'(2)売上高入力'!BZ14=""),"",IF(AND('(1)エネルギー価格等入力'!BZ37="",'(2)売上高入力'!BZ14&lt;=-30%),"エネ価格未入力",IF(AND('(1)エネルギー価格等入力'!BZ37="",'(2)売上高入力'!BZ14&gt;-30%),"要件不該当",IF(AND('(1)エネルギー価格等入力'!BZ37="要件該当",'(2)売上高入力'!BZ14=""),"売上高未入力",IF(AND('(1)エネルギー価格等入力'!BZ37="要件不該当",'(2)売上高入力'!BZ14=""),"要件不該当",IF('(1)エネルギー価格等入力'!BZ37="要件不該当","要件不該当",IF(BZ14&lt;=-30%,"要件該当","要件不該当")))))))</f>
        <v/>
      </c>
      <c r="CA30" s="337" t="str">
        <f>IF(AND('(1)エネルギー価格等入力'!CA37="",'(2)売上高入力'!CA14=""),"",IF(AND('(1)エネルギー価格等入力'!CA37="",'(2)売上高入力'!CA14&lt;=-30%),"エネ価格未入力",IF(AND('(1)エネルギー価格等入力'!CA37="",'(2)売上高入力'!CA14&gt;-30%),"要件不該当",IF(AND('(1)エネルギー価格等入力'!CA37="要件該当",'(2)売上高入力'!CA14=""),"売上高未入力",IF(AND('(1)エネルギー価格等入力'!CA37="要件不該当",'(2)売上高入力'!CA14=""),"要件不該当",IF('(1)エネルギー価格等入力'!CA37="要件不該当","要件不該当",IF(CA14&lt;=-30%,"要件該当","要件不該当")))))))</f>
        <v/>
      </c>
      <c r="CB30" s="337" t="str">
        <f>IF(AND('(1)エネルギー価格等入力'!CB37="",'(2)売上高入力'!CB14=""),"",IF(AND('(1)エネルギー価格等入力'!CB37="",'(2)売上高入力'!CB14&lt;=-30%),"エネ価格未入力",IF(AND('(1)エネルギー価格等入力'!CB37="",'(2)売上高入力'!CB14&gt;-30%),"要件不該当",IF(AND('(1)エネルギー価格等入力'!CB37="要件該当",'(2)売上高入力'!CB14=""),"売上高未入力",IF(AND('(1)エネルギー価格等入力'!CB37="要件不該当",'(2)売上高入力'!CB14=""),"要件不該当",IF('(1)エネルギー価格等入力'!CB37="要件不該当","要件不該当",IF(CB14&lt;=-30%,"要件該当","要件不該当")))))))</f>
        <v/>
      </c>
      <c r="CC30" s="337" t="str">
        <f>IF(AND('(1)エネルギー価格等入力'!CC37="",'(2)売上高入力'!CC14=""),"",IF(AND('(1)エネルギー価格等入力'!CC37="",'(2)売上高入力'!CC14&lt;=-30%),"エネ価格未入力",IF(AND('(1)エネルギー価格等入力'!CC37="",'(2)売上高入力'!CC14&gt;-30%),"要件不該当",IF(AND('(1)エネルギー価格等入力'!CC37="要件該当",'(2)売上高入力'!CC14=""),"売上高未入力",IF(AND('(1)エネルギー価格等入力'!CC37="要件不該当",'(2)売上高入力'!CC14=""),"要件不該当",IF('(1)エネルギー価格等入力'!CC37="要件不該当","要件不該当",IF(CC14&lt;=-30%,"要件該当","要件不該当")))))))</f>
        <v/>
      </c>
      <c r="CD30" s="337" t="str">
        <f>IF(AND('(1)エネルギー価格等入力'!CD37="",'(2)売上高入力'!CD14=""),"",IF(AND('(1)エネルギー価格等入力'!CD37="",'(2)売上高入力'!CD14&lt;=-30%),"エネ価格未入力",IF(AND('(1)エネルギー価格等入力'!CD37="",'(2)売上高入力'!CD14&gt;-30%),"要件不該当",IF(AND('(1)エネルギー価格等入力'!CD37="要件該当",'(2)売上高入力'!CD14=""),"売上高未入力",IF(AND('(1)エネルギー価格等入力'!CD37="要件不該当",'(2)売上高入力'!CD14=""),"要件不該当",IF('(1)エネルギー価格等入力'!CD37="要件不該当","要件不該当",IF(CD14&lt;=-30%,"要件該当","要件不該当")))))))</f>
        <v/>
      </c>
      <c r="CE30" s="337" t="str">
        <f>IF(AND('(1)エネルギー価格等入力'!CE37="",'(2)売上高入力'!CE14=""),"",IF(AND('(1)エネルギー価格等入力'!CE37="",'(2)売上高入力'!CE14&lt;=-30%),"エネ価格未入力",IF(AND('(1)エネルギー価格等入力'!CE37="",'(2)売上高入力'!CE14&gt;-30%),"要件不該当",IF(AND('(1)エネルギー価格等入力'!CE37="要件該当",'(2)売上高入力'!CE14=""),"売上高未入力",IF(AND('(1)エネルギー価格等入力'!CE37="要件不該当",'(2)売上高入力'!CE14=""),"要件不該当",IF('(1)エネルギー価格等入力'!CE37="要件不該当","要件不該当",IF(CE14&lt;=-30%,"要件該当","要件不該当")))))))</f>
        <v/>
      </c>
      <c r="CF30" s="337" t="str">
        <f>IF(AND('(1)エネルギー価格等入力'!CF37="",'(2)売上高入力'!CF14=""),"",IF(AND('(1)エネルギー価格等入力'!CF37="",'(2)売上高入力'!CF14&lt;=-30%),"エネ価格未入力",IF(AND('(1)エネルギー価格等入力'!CF37="",'(2)売上高入力'!CF14&gt;-30%),"要件不該当",IF(AND('(1)エネルギー価格等入力'!CF37="要件該当",'(2)売上高入力'!CF14=""),"売上高未入力",IF(AND('(1)エネルギー価格等入力'!CF37="要件不該当",'(2)売上高入力'!CF14=""),"要件不該当",IF('(1)エネルギー価格等入力'!CF37="要件不該当","要件不該当",IF(CF14&lt;=-30%,"要件該当","要件不該当")))))))</f>
        <v/>
      </c>
      <c r="CG30" s="337" t="str">
        <f>IF(AND('(1)エネルギー価格等入力'!CG37="",'(2)売上高入力'!CG14=""),"",IF(AND('(1)エネルギー価格等入力'!CG37="",'(2)売上高入力'!CG14&lt;=-30%),"エネ価格未入力",IF(AND('(1)エネルギー価格等入力'!CG37="",'(2)売上高入力'!CG14&gt;-30%),"要件不該当",IF(AND('(1)エネルギー価格等入力'!CG37="要件該当",'(2)売上高入力'!CG14=""),"売上高未入力",IF(AND('(1)エネルギー価格等入力'!CG37="要件不該当",'(2)売上高入力'!CG14=""),"要件不該当",IF('(1)エネルギー価格等入力'!CG37="要件不該当","要件不該当",IF(CG14&lt;=-30%,"要件該当","要件不該当")))))))</f>
        <v/>
      </c>
      <c r="CH30" s="337" t="str">
        <f>IF(AND('(1)エネルギー価格等入力'!CH37="",'(2)売上高入力'!CH14=""),"",IF(AND('(1)エネルギー価格等入力'!CH37="",'(2)売上高入力'!CH14&lt;=-30%),"エネ価格未入力",IF(AND('(1)エネルギー価格等入力'!CH37="",'(2)売上高入力'!CH14&gt;-30%),"要件不該当",IF(AND('(1)エネルギー価格等入力'!CH37="要件該当",'(2)売上高入力'!CH14=""),"売上高未入力",IF(AND('(1)エネルギー価格等入力'!CH37="要件不該当",'(2)売上高入力'!CH14=""),"要件不該当",IF('(1)エネルギー価格等入力'!CH37="要件不該当","要件不該当",IF(CH14&lt;=-30%,"要件該当","要件不該当")))))))</f>
        <v/>
      </c>
      <c r="CI30" s="337" t="str">
        <f>IF(AND('(1)エネルギー価格等入力'!CI37="",'(2)売上高入力'!CI14=""),"",IF(AND('(1)エネルギー価格等入力'!CI37="",'(2)売上高入力'!CI14&lt;=-30%),"エネ価格未入力",IF(AND('(1)エネルギー価格等入力'!CI37="",'(2)売上高入力'!CI14&gt;-30%),"要件不該当",IF(AND('(1)エネルギー価格等入力'!CI37="要件該当",'(2)売上高入力'!CI14=""),"売上高未入力",IF(AND('(1)エネルギー価格等入力'!CI37="要件不該当",'(2)売上高入力'!CI14=""),"要件不該当",IF('(1)エネルギー価格等入力'!CI37="要件不該当","要件不該当",IF(CI14&lt;=-30%,"要件該当","要件不該当")))))))</f>
        <v/>
      </c>
      <c r="CJ30" s="337" t="str">
        <f>IF(AND('(1)エネルギー価格等入力'!CJ37="",'(2)売上高入力'!CJ14=""),"",IF(AND('(1)エネルギー価格等入力'!CJ37="",'(2)売上高入力'!CJ14&lt;=-30%),"エネ価格未入力",IF(AND('(1)エネルギー価格等入力'!CJ37="",'(2)売上高入力'!CJ14&gt;-30%),"要件不該当",IF(AND('(1)エネルギー価格等入力'!CJ37="要件該当",'(2)売上高入力'!CJ14=""),"売上高未入力",IF(AND('(1)エネルギー価格等入力'!CJ37="要件不該当",'(2)売上高入力'!CJ14=""),"要件不該当",IF('(1)エネルギー価格等入力'!CJ37="要件不該当","要件不該当",IF(CJ14&lt;=-30%,"要件該当","要件不該当")))))))</f>
        <v/>
      </c>
      <c r="CK30" s="337" t="str">
        <f>IF(AND('(1)エネルギー価格等入力'!CK37="",'(2)売上高入力'!CK14=""),"",IF(AND('(1)エネルギー価格等入力'!CK37="",'(2)売上高入力'!CK14&lt;=-30%),"エネ価格未入力",IF(AND('(1)エネルギー価格等入力'!CK37="",'(2)売上高入力'!CK14&gt;-30%),"要件不該当",IF(AND('(1)エネルギー価格等入力'!CK37="要件該当",'(2)売上高入力'!CK14=""),"売上高未入力",IF(AND('(1)エネルギー価格等入力'!CK37="要件不該当",'(2)売上高入力'!CK14=""),"要件不該当",IF('(1)エネルギー価格等入力'!CK37="要件不該当","要件不該当",IF(CK14&lt;=-30%,"要件該当","要件不該当")))))))</f>
        <v/>
      </c>
      <c r="CL30" s="337" t="str">
        <f>IF(AND('(1)エネルギー価格等入力'!CL37="",'(2)売上高入力'!CL14=""),"",IF(AND('(1)エネルギー価格等入力'!CL37="",'(2)売上高入力'!CL14&lt;=-30%),"エネ価格未入力",IF(AND('(1)エネルギー価格等入力'!CL37="",'(2)売上高入力'!CL14&gt;-30%),"要件不該当",IF(AND('(1)エネルギー価格等入力'!CL37="要件該当",'(2)売上高入力'!CL14=""),"売上高未入力",IF(AND('(1)エネルギー価格等入力'!CL37="要件不該当",'(2)売上高入力'!CL14=""),"要件不該当",IF('(1)エネルギー価格等入力'!CL37="要件不該当","要件不該当",IF(CL14&lt;=-30%,"要件該当","要件不該当")))))))</f>
        <v/>
      </c>
      <c r="CM30" s="337" t="str">
        <f>IF(AND('(1)エネルギー価格等入力'!CM37="",'(2)売上高入力'!CM14=""),"",IF(AND('(1)エネルギー価格等入力'!CM37="",'(2)売上高入力'!CM14&lt;=-30%),"エネ価格未入力",IF(AND('(1)エネルギー価格等入力'!CM37="",'(2)売上高入力'!CM14&gt;-30%),"要件不該当",IF(AND('(1)エネルギー価格等入力'!CM37="要件該当",'(2)売上高入力'!CM14=""),"売上高未入力",IF(AND('(1)エネルギー価格等入力'!CM37="要件不該当",'(2)売上高入力'!CM14=""),"要件不該当",IF('(1)エネルギー価格等入力'!CM37="要件不該当","要件不該当",IF(CM14&lt;=-30%,"要件該当","要件不該当")))))))</f>
        <v/>
      </c>
      <c r="CN30" s="337" t="str">
        <f>IF(AND('(1)エネルギー価格等入力'!CN37="",'(2)売上高入力'!CN14=""),"",IF(AND('(1)エネルギー価格等入力'!CN37="",'(2)売上高入力'!CN14&lt;=-30%),"エネ価格未入力",IF(AND('(1)エネルギー価格等入力'!CN37="",'(2)売上高入力'!CN14&gt;-30%),"要件不該当",IF(AND('(1)エネルギー価格等入力'!CN37="要件該当",'(2)売上高入力'!CN14=""),"売上高未入力",IF(AND('(1)エネルギー価格等入力'!CN37="要件不該当",'(2)売上高入力'!CN14=""),"要件不該当",IF('(1)エネルギー価格等入力'!CN37="要件不該当","要件不該当",IF(CN14&lt;=-30%,"要件該当","要件不該当")))))))</f>
        <v/>
      </c>
      <c r="CO30" s="337" t="str">
        <f>IF(AND('(1)エネルギー価格等入力'!CO37="",'(2)売上高入力'!CO14=""),"",IF(AND('(1)エネルギー価格等入力'!CO37="",'(2)売上高入力'!CO14&lt;=-30%),"エネ価格未入力",IF(AND('(1)エネルギー価格等入力'!CO37="",'(2)売上高入力'!CO14&gt;-30%),"要件不該当",IF(AND('(1)エネルギー価格等入力'!CO37="要件該当",'(2)売上高入力'!CO14=""),"売上高未入力",IF(AND('(1)エネルギー価格等入力'!CO37="要件不該当",'(2)売上高入力'!CO14=""),"要件不該当",IF('(1)エネルギー価格等入力'!CO37="要件不該当","要件不該当",IF(CO14&lt;=-30%,"要件該当","要件不該当")))))))</f>
        <v/>
      </c>
      <c r="CP30" s="337" t="str">
        <f>IF(AND('(1)エネルギー価格等入力'!CP37="",'(2)売上高入力'!CP14=""),"",IF(AND('(1)エネルギー価格等入力'!CP37="",'(2)売上高入力'!CP14&lt;=-30%),"エネ価格未入力",IF(AND('(1)エネルギー価格等入力'!CP37="",'(2)売上高入力'!CP14&gt;-30%),"要件不該当",IF(AND('(1)エネルギー価格等入力'!CP37="要件該当",'(2)売上高入力'!CP14=""),"売上高未入力",IF(AND('(1)エネルギー価格等入力'!CP37="要件不該当",'(2)売上高入力'!CP14=""),"要件不該当",IF('(1)エネルギー価格等入力'!CP37="要件不該当","要件不該当",IF(CP14&lt;=-30%,"要件該当","要件不該当")))))))</f>
        <v/>
      </c>
      <c r="CQ30" s="337" t="str">
        <f>IF(AND('(1)エネルギー価格等入力'!CQ37="",'(2)売上高入力'!CQ14=""),"",IF(AND('(1)エネルギー価格等入力'!CQ37="",'(2)売上高入力'!CQ14&lt;=-30%),"エネ価格未入力",IF(AND('(1)エネルギー価格等入力'!CQ37="",'(2)売上高入力'!CQ14&gt;-30%),"要件不該当",IF(AND('(1)エネルギー価格等入力'!CQ37="要件該当",'(2)売上高入力'!CQ14=""),"売上高未入力",IF(AND('(1)エネルギー価格等入力'!CQ37="要件不該当",'(2)売上高入力'!CQ14=""),"要件不該当",IF('(1)エネルギー価格等入力'!CQ37="要件不該当","要件不該当",IF(CQ14&lt;=-30%,"要件該当","要件不該当")))))))</f>
        <v/>
      </c>
      <c r="CR30" s="337" t="str">
        <f>IF(AND('(1)エネルギー価格等入力'!CR37="",'(2)売上高入力'!CR14=""),"",IF(AND('(1)エネルギー価格等入力'!CR37="",'(2)売上高入力'!CR14&lt;=-30%),"エネ価格未入力",IF(AND('(1)エネルギー価格等入力'!CR37="",'(2)売上高入力'!CR14&gt;-30%),"要件不該当",IF(AND('(1)エネルギー価格等入力'!CR37="要件該当",'(2)売上高入力'!CR14=""),"売上高未入力",IF(AND('(1)エネルギー価格等入力'!CR37="要件不該当",'(2)売上高入力'!CR14=""),"要件不該当",IF('(1)エネルギー価格等入力'!CR37="要件不該当","要件不該当",IF(CR14&lt;=-30%,"要件該当","要件不該当")))))))</f>
        <v/>
      </c>
      <c r="CS30" s="337" t="str">
        <f>IF(AND('(1)エネルギー価格等入力'!CS37="",'(2)売上高入力'!CS14=""),"",IF(AND('(1)エネルギー価格等入力'!CS37="",'(2)売上高入力'!CS14&lt;=-30%),"エネ価格未入力",IF(AND('(1)エネルギー価格等入力'!CS37="",'(2)売上高入力'!CS14&gt;-30%),"要件不該当",IF(AND('(1)エネルギー価格等入力'!CS37="要件該当",'(2)売上高入力'!CS14=""),"売上高未入力",IF(AND('(1)エネルギー価格等入力'!CS37="要件不該当",'(2)売上高入力'!CS14=""),"要件不該当",IF('(1)エネルギー価格等入力'!CS37="要件不該当","要件不該当",IF(CS14&lt;=-30%,"要件該当","要件不該当")))))))</f>
        <v/>
      </c>
      <c r="CT30" s="337" t="str">
        <f>IF(AND('(1)エネルギー価格等入力'!CT37="",'(2)売上高入力'!CT14=""),"",IF(AND('(1)エネルギー価格等入力'!CT37="",'(2)売上高入力'!CT14&lt;=-30%),"エネ価格未入力",IF(AND('(1)エネルギー価格等入力'!CT37="",'(2)売上高入力'!CT14&gt;-30%),"要件不該当",IF(AND('(1)エネルギー価格等入力'!CT37="要件該当",'(2)売上高入力'!CT14=""),"売上高未入力",IF(AND('(1)エネルギー価格等入力'!CT37="要件不該当",'(2)売上高入力'!CT14=""),"要件不該当",IF('(1)エネルギー価格等入力'!CT37="要件不該当","要件不該当",IF(CT14&lt;=-30%,"要件該当","要件不該当")))))))</f>
        <v/>
      </c>
      <c r="CW30" s="77" t="s">
        <v>50</v>
      </c>
      <c r="CX30" s="78">
        <f>21-CX29</f>
        <v>21</v>
      </c>
      <c r="CY30" s="78">
        <f>231-CY29</f>
        <v>231</v>
      </c>
      <c r="CZ30" s="78">
        <f>252-CZ29</f>
        <v>252</v>
      </c>
    </row>
    <row r="31" spans="1:105" ht="19.5" customHeight="1">
      <c r="A31" s="8"/>
      <c r="B31" s="16">
        <f>COUNT(K31:S31)</f>
        <v>0</v>
      </c>
      <c r="C31" s="16">
        <f>IF($B31=0,1,"")</f>
        <v>1</v>
      </c>
      <c r="D31" s="16" t="str">
        <f>IF(AND($B31&gt;=1,$B31&lt;=4),$B31,"")</f>
        <v/>
      </c>
      <c r="E31" s="16" t="str">
        <f>IF($B31=5,1,"")</f>
        <v/>
      </c>
      <c r="F31" s="414" t="str">
        <f>IF(D31="","","☜残り"&amp;(5-D31)&amp;"ヵ月分を入力してください。")</f>
        <v/>
      </c>
      <c r="G31" s="414"/>
      <c r="H31" s="18" t="str">
        <f>IF(E31=1,"入力完了です。",IF(C31=1,"☜基準月の事業収入を5ヵ月分入力してください。",IF(D31&gt;=1,F31,"")))</f>
        <v>☜基準月の事業収入を5ヵ月分入力してください。</v>
      </c>
      <c r="I31" s="416"/>
      <c r="J31" s="19" t="s">
        <v>1</v>
      </c>
      <c r="K31" s="337" t="str">
        <f>IF(AND('(1)エネルギー価格等入力'!L38="",'(2)売上高入力'!K15=""),"",IF(AND('(1)エネルギー価格等入力'!L38="",'(2)売上高入力'!K15&lt;=-30%),"エネ価格未入力",IF(AND('(1)エネルギー価格等入力'!L38="",'(2)売上高入力'!K15&gt;-30%),"要件不該当",IF(AND('(1)エネルギー価格等入力'!L38="要件該当",'(2)売上高入力'!K15=""),"売上高未入力",IF(AND('(1)エネルギー価格等入力'!L38="要件不該当",'(2)売上高入力'!K15=""),"要件不該当",IF('(1)エネルギー価格等入力'!L38="要件不該当","要件不該当",IF(K15&lt;=-30%,"要件該当","要件不該当")))))))</f>
        <v/>
      </c>
      <c r="L31" s="337" t="str">
        <f>IF(AND('(1)エネルギー価格等入力'!M38="",'(2)売上高入力'!L15=""),"",IF(AND('(1)エネルギー価格等入力'!M38="",'(2)売上高入力'!L15&lt;=-30%),"エネ価格未入力",IF(AND('(1)エネルギー価格等入力'!M38="",'(2)売上高入力'!L15&gt;-30%),"要件不該当",IF(AND('(1)エネルギー価格等入力'!M38="要件該当",'(2)売上高入力'!L15=""),"売上高未入力",IF(AND('(1)エネルギー価格等入力'!M38="要件不該当",'(2)売上高入力'!L15=""),"要件不該当",IF('(1)エネルギー価格等入力'!M38="要件不該当","要件不該当",IF(L15&lt;=-30%,"要件該当","要件不該当")))))))</f>
        <v/>
      </c>
      <c r="M31" s="337" t="str">
        <f>IF(AND('(1)エネルギー価格等入力'!N38="",'(2)売上高入力'!M15=""),"",IF(AND('(1)エネルギー価格等入力'!N38="",'(2)売上高入力'!M15&lt;=-30%),"エネ価格未入力",IF(AND('(1)エネルギー価格等入力'!N38="",'(2)売上高入力'!M15&gt;-30%),"要件不該当",IF(AND('(1)エネルギー価格等入力'!N38="要件該当",'(2)売上高入力'!M15=""),"売上高未入力",IF(AND('(1)エネルギー価格等入力'!N38="要件不該当",'(2)売上高入力'!M15=""),"要件不該当",IF('(1)エネルギー価格等入力'!N38="要件不該当","要件不該当",IF(M15&lt;=-30%,"要件該当","要件不該当")))))))</f>
        <v/>
      </c>
      <c r="N31" s="337" t="str">
        <f>IF(AND('(1)エネルギー価格等入力'!O38="",'(2)売上高入力'!N15=""),"",IF(AND('(1)エネルギー価格等入力'!O38="",'(2)売上高入力'!N15&lt;=-30%),"エネ価格未入力",IF(AND('(1)エネルギー価格等入力'!O38="",'(2)売上高入力'!N15&gt;-30%),"要件不該当",IF(AND('(1)エネルギー価格等入力'!O38="要件該当",'(2)売上高入力'!N15=""),"売上高未入力",IF(AND('(1)エネルギー価格等入力'!O38="要件不該当",'(2)売上高入力'!N15=""),"要件不該当",IF('(1)エネルギー価格等入力'!O38="要件不該当","要件不該当",IF(N15&lt;=-30%,"要件該当","要件不該当")))))))</f>
        <v/>
      </c>
      <c r="O31" s="337" t="str">
        <f>IF(AND('(1)エネルギー価格等入力'!P38="",'(2)売上高入力'!O15=""),"",IF(AND('(1)エネルギー価格等入力'!P38="",'(2)売上高入力'!O15&lt;=-30%),"エネ価格未入力",IF(AND('(1)エネルギー価格等入力'!P38="",'(2)売上高入力'!O15&gt;-30%),"要件不該当",IF(AND('(1)エネルギー価格等入力'!P38="要件該当",'(2)売上高入力'!O15=""),"売上高未入力",IF(AND('(1)エネルギー価格等入力'!P38="要件不該当",'(2)売上高入力'!O15=""),"要件不該当",IF('(1)エネルギー価格等入力'!P38="要件不該当","要件不該当",IF(O15&lt;=-30%,"要件該当","要件不該当")))))))</f>
        <v/>
      </c>
      <c r="P31" s="337" t="str">
        <f>IF(AND('(1)エネルギー価格等入力'!Q38="",'(2)売上高入力'!P15=""),"",IF(AND('(1)エネルギー価格等入力'!Q38="",'(2)売上高入力'!P15&lt;=-30%),"エネ価格未入力",IF(AND('(1)エネルギー価格等入力'!Q38="",'(2)売上高入力'!P15&gt;-30%),"要件不該当",IF(AND('(1)エネルギー価格等入力'!Q38="要件該当",'(2)売上高入力'!P15=""),"売上高未入力",IF(AND('(1)エネルギー価格等入力'!Q38="要件不該当",'(2)売上高入力'!P15=""),"要件不該当",IF('(1)エネルギー価格等入力'!Q38="要件不該当","要件不該当",IF(P15&lt;=-30%,"要件該当","要件不該当")))))))</f>
        <v/>
      </c>
      <c r="Q31" s="337" t="str">
        <f>IF(AND('(1)エネルギー価格等入力'!R38="",'(2)売上高入力'!Q15=""),"",IF(AND('(1)エネルギー価格等入力'!R38="",'(2)売上高入力'!Q15&lt;=-30%),"エネ価格未入力",IF(AND('(1)エネルギー価格等入力'!R38="",'(2)売上高入力'!Q15&gt;-30%),"要件不該当",IF(AND('(1)エネルギー価格等入力'!R38="要件該当",'(2)売上高入力'!Q15=""),"売上高未入力",IF(AND('(1)エネルギー価格等入力'!R38="要件不該当",'(2)売上高入力'!Q15=""),"要件不該当",IF('(1)エネルギー価格等入力'!R38="要件不該当","要件不該当",IF(Q15&lt;=-30%,"要件該当","要件不該当")))))))</f>
        <v/>
      </c>
      <c r="S31" s="340" t="str">
        <f>IF(CZ29=0,"",IF(CZ27&gt;=1,CZ27&amp;"期間あり",IF(CZ24&gt;=1,"エネ価格",IF(CZ25&gt;=1,"売上高",IF(AND(S29="申請不可",CZ30&gt;=1),"未確認基準月","")))))</f>
        <v/>
      </c>
      <c r="V31" s="337" t="str">
        <f>IF(AND('(1)エネルギー価格等入力'!V38="",'(2)売上高入力'!V15=""),"",IF(AND('(1)エネルギー価格等入力'!V38="",'(2)売上高入力'!V15&lt;=-30%),"エネ価格未入力",IF(AND('(1)エネルギー価格等入力'!V38="",'(2)売上高入力'!V15&gt;-30%),"要件不該当",IF(AND('(1)エネルギー価格等入力'!V38="要件該当",'(2)売上高入力'!V15=""),"売上高未入力",IF(AND('(1)エネルギー価格等入力'!V38="要件不該当",'(2)売上高入力'!V15=""),"要件不該当",IF('(1)エネルギー価格等入力'!V38="要件不該当","要件不該当",IF(V15&lt;=-30%,"要件該当","要件不該当")))))))</f>
        <v/>
      </c>
      <c r="W31" s="337" t="str">
        <f>IF(AND('(1)エネルギー価格等入力'!W38="",'(2)売上高入力'!W15=""),"",IF(AND('(1)エネルギー価格等入力'!W38="",'(2)売上高入力'!W15&lt;=-30%),"エネ価格未入力",IF(AND('(1)エネルギー価格等入力'!W38="",'(2)売上高入力'!W15&gt;-30%),"要件不該当",IF(AND('(1)エネルギー価格等入力'!W38="要件該当",'(2)売上高入力'!W15=""),"売上高未入力",IF(AND('(1)エネルギー価格等入力'!W38="要件不該当",'(2)売上高入力'!W15=""),"要件不該当",IF('(1)エネルギー価格等入力'!W38="要件不該当","要件不該当",IF(W15&lt;=-30%,"要件該当","要件不該当")))))))</f>
        <v/>
      </c>
      <c r="X31" s="337" t="str">
        <f>IF(AND('(1)エネルギー価格等入力'!X38="",'(2)売上高入力'!X15=""),"",IF(AND('(1)エネルギー価格等入力'!X38="",'(2)売上高入力'!X15&lt;=-30%),"エネ価格未入力",IF(AND('(1)エネルギー価格等入力'!X38="",'(2)売上高入力'!X15&gt;-30%),"要件不該当",IF(AND('(1)エネルギー価格等入力'!X38="要件該当",'(2)売上高入力'!X15=""),"売上高未入力",IF(AND('(1)エネルギー価格等入力'!X38="要件不該当",'(2)売上高入力'!X15=""),"要件不該当",IF('(1)エネルギー価格等入力'!X38="要件不該当","要件不該当",IF(X15&lt;=-30%,"要件該当","要件不該当")))))))</f>
        <v/>
      </c>
      <c r="Y31" s="337" t="str">
        <f>IF(AND('(1)エネルギー価格等入力'!Y38="",'(2)売上高入力'!Y15=""),"",IF(AND('(1)エネルギー価格等入力'!Y38="",'(2)売上高入力'!Y15&lt;=-30%),"エネ価格未入力",IF(AND('(1)エネルギー価格等入力'!Y38="",'(2)売上高入力'!Y15&gt;-30%),"要件不該当",IF(AND('(1)エネルギー価格等入力'!Y38="要件該当",'(2)売上高入力'!Y15=""),"売上高未入力",IF(AND('(1)エネルギー価格等入力'!Y38="要件不該当",'(2)売上高入力'!Y15=""),"要件不該当",IF('(1)エネルギー価格等入力'!Y38="要件不該当","要件不該当",IF(Y15&lt;=-30%,"要件該当","要件不該当")))))))</f>
        <v/>
      </c>
      <c r="Z31" s="337" t="str">
        <f>IF(AND('(1)エネルギー価格等入力'!Z38="",'(2)売上高入力'!Z15=""),"",IF(AND('(1)エネルギー価格等入力'!Z38="",'(2)売上高入力'!Z15&lt;=-30%),"エネ価格未入力",IF(AND('(1)エネルギー価格等入力'!Z38="",'(2)売上高入力'!Z15&gt;-30%),"要件不該当",IF(AND('(1)エネルギー価格等入力'!Z38="要件該当",'(2)売上高入力'!Z15=""),"売上高未入力",IF(AND('(1)エネルギー価格等入力'!Z38="要件不該当",'(2)売上高入力'!Z15=""),"要件不該当",IF('(1)エネルギー価格等入力'!Z38="要件不該当","要件不該当",IF(Z15&lt;=-30%,"要件該当","要件不該当")))))))</f>
        <v/>
      </c>
      <c r="AA31" s="337" t="str">
        <f>IF(AND('(1)エネルギー価格等入力'!AA38="",'(2)売上高入力'!AA15=""),"",IF(AND('(1)エネルギー価格等入力'!AA38="",'(2)売上高入力'!AA15&lt;=-30%),"エネ価格未入力",IF(AND('(1)エネルギー価格等入力'!AA38="",'(2)売上高入力'!AA15&gt;-30%),"要件不該当",IF(AND('(1)エネルギー価格等入力'!AA38="要件該当",'(2)売上高入力'!AA15=""),"売上高未入力",IF(AND('(1)エネルギー価格等入力'!AA38="要件不該当",'(2)売上高入力'!AA15=""),"要件不該当",IF('(1)エネルギー価格等入力'!AA38="要件不該当","要件不該当",IF(AA15&lt;=-30%,"要件該当","要件不該当")))))))</f>
        <v/>
      </c>
      <c r="AB31" s="337" t="str">
        <f>IF(AND('(1)エネルギー価格等入力'!AB38="",'(2)売上高入力'!AB15=""),"",IF(AND('(1)エネルギー価格等入力'!AB38="",'(2)売上高入力'!AB15&lt;=-30%),"エネ価格未入力",IF(AND('(1)エネルギー価格等入力'!AB38="",'(2)売上高入力'!AB15&gt;-30%),"要件不該当",IF(AND('(1)エネルギー価格等入力'!AB38="要件該当",'(2)売上高入力'!AB15=""),"売上高未入力",IF(AND('(1)エネルギー価格等入力'!AB38="要件不該当",'(2)売上高入力'!AB15=""),"要件不該当",IF('(1)エネルギー価格等入力'!AB38="要件不該当","要件不該当",IF(AB15&lt;=-30%,"要件該当","要件不該当")))))))</f>
        <v/>
      </c>
      <c r="AC31" s="337" t="str">
        <f>IF(AND('(1)エネルギー価格等入力'!AC38="",'(2)売上高入力'!AC15=""),"",IF(AND('(1)エネルギー価格等入力'!AC38="",'(2)売上高入力'!AC15&lt;=-30%),"エネ価格未入力",IF(AND('(1)エネルギー価格等入力'!AC38="",'(2)売上高入力'!AC15&gt;-30%),"要件不該当",IF(AND('(1)エネルギー価格等入力'!AC38="要件該当",'(2)売上高入力'!AC15=""),"売上高未入力",IF(AND('(1)エネルギー価格等入力'!AC38="要件不該当",'(2)売上高入力'!AC15=""),"要件不該当",IF('(1)エネルギー価格等入力'!AC38="要件不該当","要件不該当",IF(AC15&lt;=-30%,"要件該当","要件不該当")))))))</f>
        <v/>
      </c>
      <c r="AD31" s="337" t="str">
        <f>IF(AND('(1)エネルギー価格等入力'!AD38="",'(2)売上高入力'!AD15=""),"",IF(AND('(1)エネルギー価格等入力'!AD38="",'(2)売上高入力'!AD15&lt;=-30%),"エネ価格未入力",IF(AND('(1)エネルギー価格等入力'!AD38="",'(2)売上高入力'!AD15&gt;-30%),"要件不該当",IF(AND('(1)エネルギー価格等入力'!AD38="要件該当",'(2)売上高入力'!AD15=""),"売上高未入力",IF(AND('(1)エネルギー価格等入力'!AD38="要件不該当",'(2)売上高入力'!AD15=""),"要件不該当",IF('(1)エネルギー価格等入力'!AD38="要件不該当","要件不該当",IF(AD15&lt;=-30%,"要件該当","要件不該当")))))))</f>
        <v/>
      </c>
      <c r="AE31" s="337" t="str">
        <f>IF(AND('(1)エネルギー価格等入力'!AE38="",'(2)売上高入力'!AE15=""),"",IF(AND('(1)エネルギー価格等入力'!AE38="",'(2)売上高入力'!AE15&lt;=-30%),"エネ価格未入力",IF(AND('(1)エネルギー価格等入力'!AE38="",'(2)売上高入力'!AE15&gt;-30%),"要件不該当",IF(AND('(1)エネルギー価格等入力'!AE38="要件該当",'(2)売上高入力'!AE15=""),"売上高未入力",IF(AND('(1)エネルギー価格等入力'!AE38="要件不該当",'(2)売上高入力'!AE15=""),"要件不該当",IF('(1)エネルギー価格等入力'!AE38="要件不該当","要件不該当",IF(AE15&lt;=-30%,"要件該当","要件不該当")))))))</f>
        <v/>
      </c>
      <c r="AF31" s="337" t="str">
        <f>IF(AND('(1)エネルギー価格等入力'!AF38="",'(2)売上高入力'!AF15=""),"",IF(AND('(1)エネルギー価格等入力'!AF38="",'(2)売上高入力'!AF15&lt;=-30%),"エネ価格未入力",IF(AND('(1)エネルギー価格等入力'!AF38="",'(2)売上高入力'!AF15&gt;-30%),"要件不該当",IF(AND('(1)エネルギー価格等入力'!AF38="要件該当",'(2)売上高入力'!AF15=""),"売上高未入力",IF(AND('(1)エネルギー価格等入力'!AF38="要件不該当",'(2)売上高入力'!AF15=""),"要件不該当",IF('(1)エネルギー価格等入力'!AF38="要件不該当","要件不該当",IF(AF15&lt;=-30%,"要件該当","要件不該当")))))))</f>
        <v/>
      </c>
      <c r="AG31" s="337" t="str">
        <f>IF(AND('(1)エネルギー価格等入力'!AG38="",'(2)売上高入力'!AG15=""),"",IF(AND('(1)エネルギー価格等入力'!AG38="",'(2)売上高入力'!AG15&lt;=-30%),"エネ価格未入力",IF(AND('(1)エネルギー価格等入力'!AG38="",'(2)売上高入力'!AG15&gt;-30%),"要件不該当",IF(AND('(1)エネルギー価格等入力'!AG38="要件該当",'(2)売上高入力'!AG15=""),"売上高未入力",IF(AND('(1)エネルギー価格等入力'!AG38="要件不該当",'(2)売上高入力'!AG15=""),"要件不該当",IF('(1)エネルギー価格等入力'!AG38="要件不該当","要件不該当",IF(AG15&lt;=-30%,"要件該当","要件不該当")))))))</f>
        <v/>
      </c>
      <c r="AH31" s="337" t="str">
        <f>IF(AND('(1)エネルギー価格等入力'!AH38="",'(2)売上高入力'!AH15=""),"",IF(AND('(1)エネルギー価格等入力'!AH38="",'(2)売上高入力'!AH15&lt;=-30%),"エネ価格未入力",IF(AND('(1)エネルギー価格等入力'!AH38="",'(2)売上高入力'!AH15&gt;-30%),"要件不該当",IF(AND('(1)エネルギー価格等入力'!AH38="要件該当",'(2)売上高入力'!AH15=""),"売上高未入力",IF(AND('(1)エネルギー価格等入力'!AH38="要件不該当",'(2)売上高入力'!AH15=""),"要件不該当",IF('(1)エネルギー価格等入力'!AH38="要件不該当","要件不該当",IF(AH15&lt;=-30%,"要件該当","要件不該当")))))))</f>
        <v/>
      </c>
      <c r="AI31" s="337" t="str">
        <f>IF(AND('(1)エネルギー価格等入力'!AI38="",'(2)売上高入力'!AI15=""),"",IF(AND('(1)エネルギー価格等入力'!AI38="",'(2)売上高入力'!AI15&lt;=-30%),"エネ価格未入力",IF(AND('(1)エネルギー価格等入力'!AI38="",'(2)売上高入力'!AI15&gt;-30%),"要件不該当",IF(AND('(1)エネルギー価格等入力'!AI38="要件該当",'(2)売上高入力'!AI15=""),"売上高未入力",IF(AND('(1)エネルギー価格等入力'!AI38="要件不該当",'(2)売上高入力'!AI15=""),"要件不該当",IF('(1)エネルギー価格等入力'!AI38="要件不該当","要件不該当",IF(AI15&lt;=-30%,"要件該当","要件不該当")))))))</f>
        <v/>
      </c>
      <c r="AJ31" s="337" t="str">
        <f>IF(AND('(1)エネルギー価格等入力'!AJ38="",'(2)売上高入力'!AJ15=""),"",IF(AND('(1)エネルギー価格等入力'!AJ38="",'(2)売上高入力'!AJ15&lt;=-30%),"エネ価格未入力",IF(AND('(1)エネルギー価格等入力'!AJ38="",'(2)売上高入力'!AJ15&gt;-30%),"要件不該当",IF(AND('(1)エネルギー価格等入力'!AJ38="要件該当",'(2)売上高入力'!AJ15=""),"売上高未入力",IF(AND('(1)エネルギー価格等入力'!AJ38="要件不該当",'(2)売上高入力'!AJ15=""),"要件不該当",IF('(1)エネルギー価格等入力'!AJ38="要件不該当","要件不該当",IF(AJ15&lt;=-30%,"要件該当","要件不該当")))))))</f>
        <v/>
      </c>
      <c r="AK31" s="337" t="str">
        <f>IF(AND('(1)エネルギー価格等入力'!AK38="",'(2)売上高入力'!AK15=""),"",IF(AND('(1)エネルギー価格等入力'!AK38="",'(2)売上高入力'!AK15&lt;=-30%),"エネ価格未入力",IF(AND('(1)エネルギー価格等入力'!AK38="",'(2)売上高入力'!AK15&gt;-30%),"要件不該当",IF(AND('(1)エネルギー価格等入力'!AK38="要件該当",'(2)売上高入力'!AK15=""),"売上高未入力",IF(AND('(1)エネルギー価格等入力'!AK38="要件不該当",'(2)売上高入力'!AK15=""),"要件不該当",IF('(1)エネルギー価格等入力'!AK38="要件不該当","要件不該当",IF(AK15&lt;=-30%,"要件該当","要件不該当")))))))</f>
        <v/>
      </c>
      <c r="AL31" s="337" t="str">
        <f>IF(AND('(1)エネルギー価格等入力'!AL38="",'(2)売上高入力'!AL15=""),"",IF(AND('(1)エネルギー価格等入力'!AL38="",'(2)売上高入力'!AL15&lt;=-30%),"エネ価格未入力",IF(AND('(1)エネルギー価格等入力'!AL38="",'(2)売上高入力'!AL15&gt;-30%),"要件不該当",IF(AND('(1)エネルギー価格等入力'!AL38="要件該当",'(2)売上高入力'!AL15=""),"売上高未入力",IF(AND('(1)エネルギー価格等入力'!AL38="要件不該当",'(2)売上高入力'!AL15=""),"要件不該当",IF('(1)エネルギー価格等入力'!AL38="要件不該当","要件不該当",IF(AL15&lt;=-30%,"要件該当","要件不該当")))))))</f>
        <v/>
      </c>
      <c r="AM31" s="337" t="str">
        <f>IF(AND('(1)エネルギー価格等入力'!AM38="",'(2)売上高入力'!AM15=""),"",IF(AND('(1)エネルギー価格等入力'!AM38="",'(2)売上高入力'!AM15&lt;=-30%),"エネ価格未入力",IF(AND('(1)エネルギー価格等入力'!AM38="",'(2)売上高入力'!AM15&gt;-30%),"要件不該当",IF(AND('(1)エネルギー価格等入力'!AM38="要件該当",'(2)売上高入力'!AM15=""),"売上高未入力",IF(AND('(1)エネルギー価格等入力'!AM38="要件不該当",'(2)売上高入力'!AM15=""),"要件不該当",IF('(1)エネルギー価格等入力'!AM38="要件不該当","要件不該当",IF(AM15&lt;=-30%,"要件該当","要件不該当")))))))</f>
        <v/>
      </c>
      <c r="AN31" s="337" t="str">
        <f>IF(AND('(1)エネルギー価格等入力'!AN38="",'(2)売上高入力'!AN15=""),"",IF(AND('(1)エネルギー価格等入力'!AN38="",'(2)売上高入力'!AN15&lt;=-30%),"エネ価格未入力",IF(AND('(1)エネルギー価格等入力'!AN38="",'(2)売上高入力'!AN15&gt;-30%),"要件不該当",IF(AND('(1)エネルギー価格等入力'!AN38="要件該当",'(2)売上高入力'!AN15=""),"売上高未入力",IF(AND('(1)エネルギー価格等入力'!AN38="要件不該当",'(2)売上高入力'!AN15=""),"要件不該当",IF('(1)エネルギー価格等入力'!AN38="要件不該当","要件不該当",IF(AN15&lt;=-30%,"要件該当","要件不該当")))))))</f>
        <v/>
      </c>
      <c r="AO31" s="337" t="str">
        <f>IF(AND('(1)エネルギー価格等入力'!AO38="",'(2)売上高入力'!AO15=""),"",IF(AND('(1)エネルギー価格等入力'!AO38="",'(2)売上高入力'!AO15&lt;=-30%),"エネ価格未入力",IF(AND('(1)エネルギー価格等入力'!AO38="",'(2)売上高入力'!AO15&gt;-30%),"要件不該当",IF(AND('(1)エネルギー価格等入力'!AO38="要件該当",'(2)売上高入力'!AO15=""),"売上高未入力",IF(AND('(1)エネルギー価格等入力'!AO38="要件不該当",'(2)売上高入力'!AO15=""),"要件不該当",IF('(1)エネルギー価格等入力'!AO38="要件不該当","要件不該当",IF(AO15&lt;=-30%,"要件該当","要件不該当")))))))</f>
        <v/>
      </c>
      <c r="AP31" s="337" t="str">
        <f>IF(AND('(1)エネルギー価格等入力'!AP38="",'(2)売上高入力'!AP15=""),"",IF(AND('(1)エネルギー価格等入力'!AP38="",'(2)売上高入力'!AP15&lt;=-30%),"エネ価格未入力",IF(AND('(1)エネルギー価格等入力'!AP38="",'(2)売上高入力'!AP15&gt;-30%),"要件不該当",IF(AND('(1)エネルギー価格等入力'!AP38="要件該当",'(2)売上高入力'!AP15=""),"売上高未入力",IF(AND('(1)エネルギー価格等入力'!AP38="要件不該当",'(2)売上高入力'!AP15=""),"要件不該当",IF('(1)エネルギー価格等入力'!AP38="要件不該当","要件不該当",IF(AP15&lt;=-30%,"要件該当","要件不該当")))))))</f>
        <v/>
      </c>
      <c r="AQ31" s="337" t="str">
        <f>IF(AND('(1)エネルギー価格等入力'!AQ38="",'(2)売上高入力'!AQ15=""),"",IF(AND('(1)エネルギー価格等入力'!AQ38="",'(2)売上高入力'!AQ15&lt;=-30%),"エネ価格未入力",IF(AND('(1)エネルギー価格等入力'!AQ38="",'(2)売上高入力'!AQ15&gt;-30%),"要件不該当",IF(AND('(1)エネルギー価格等入力'!AQ38="要件該当",'(2)売上高入力'!AQ15=""),"売上高未入力",IF(AND('(1)エネルギー価格等入力'!AQ38="要件不該当",'(2)売上高入力'!AQ15=""),"要件不該当",IF('(1)エネルギー価格等入力'!AQ38="要件不該当","要件不該当",IF(AQ15&lt;=-30%,"要件該当","要件不該当")))))))</f>
        <v/>
      </c>
      <c r="AR31" s="337" t="str">
        <f>IF(AND('(1)エネルギー価格等入力'!AR38="",'(2)売上高入力'!AR15=""),"",IF(AND('(1)エネルギー価格等入力'!AR38="",'(2)売上高入力'!AR15&lt;=-30%),"エネ価格未入力",IF(AND('(1)エネルギー価格等入力'!AR38="",'(2)売上高入力'!AR15&gt;-30%),"要件不該当",IF(AND('(1)エネルギー価格等入力'!AR38="要件該当",'(2)売上高入力'!AR15=""),"売上高未入力",IF(AND('(1)エネルギー価格等入力'!AR38="要件不該当",'(2)売上高入力'!AR15=""),"要件不該当",IF('(1)エネルギー価格等入力'!AR38="要件不該当","要件不該当",IF(AR15&lt;=-30%,"要件該当","要件不該当")))))))</f>
        <v/>
      </c>
      <c r="AS31" s="337" t="str">
        <f>IF(AND('(1)エネルギー価格等入力'!AS38="",'(2)売上高入力'!AS15=""),"",IF(AND('(1)エネルギー価格等入力'!AS38="",'(2)売上高入力'!AS15&lt;=-30%),"エネ価格未入力",IF(AND('(1)エネルギー価格等入力'!AS38="",'(2)売上高入力'!AS15&gt;-30%),"要件不該当",IF(AND('(1)エネルギー価格等入力'!AS38="要件該当",'(2)売上高入力'!AS15=""),"売上高未入力",IF(AND('(1)エネルギー価格等入力'!AS38="要件不該当",'(2)売上高入力'!AS15=""),"要件不該当",IF('(1)エネルギー価格等入力'!AS38="要件不該当","要件不該当",IF(AS15&lt;=-30%,"要件該当","要件不該当")))))))</f>
        <v/>
      </c>
      <c r="AT31" s="337" t="str">
        <f>IF(AND('(1)エネルギー価格等入力'!AT38="",'(2)売上高入力'!AT15=""),"",IF(AND('(1)エネルギー価格等入力'!AT38="",'(2)売上高入力'!AT15&lt;=-30%),"エネ価格未入力",IF(AND('(1)エネルギー価格等入力'!AT38="",'(2)売上高入力'!AT15&gt;-30%),"要件不該当",IF(AND('(1)エネルギー価格等入力'!AT38="要件該当",'(2)売上高入力'!AT15=""),"売上高未入力",IF(AND('(1)エネルギー価格等入力'!AT38="要件不該当",'(2)売上高入力'!AT15=""),"要件不該当",IF('(1)エネルギー価格等入力'!AT38="要件不該当","要件不該当",IF(AT15&lt;=-30%,"要件該当","要件不該当")))))))</f>
        <v/>
      </c>
      <c r="AU31" s="337" t="str">
        <f>IF(AND('(1)エネルギー価格等入力'!AU38="",'(2)売上高入力'!AU15=""),"",IF(AND('(1)エネルギー価格等入力'!AU38="",'(2)売上高入力'!AU15&lt;=-30%),"エネ価格未入力",IF(AND('(1)エネルギー価格等入力'!AU38="",'(2)売上高入力'!AU15&gt;-30%),"要件不該当",IF(AND('(1)エネルギー価格等入力'!AU38="要件該当",'(2)売上高入力'!AU15=""),"売上高未入力",IF(AND('(1)エネルギー価格等入力'!AU38="要件不該当",'(2)売上高入力'!AU15=""),"要件不該当",IF('(1)エネルギー価格等入力'!AU38="要件不該当","要件不該当",IF(AU15&lt;=-30%,"要件該当","要件不該当")))))))</f>
        <v/>
      </c>
      <c r="AV31" s="337" t="str">
        <f>IF(AND('(1)エネルギー価格等入力'!AV38="",'(2)売上高入力'!AV15=""),"",IF(AND('(1)エネルギー価格等入力'!AV38="",'(2)売上高入力'!AV15&lt;=-30%),"エネ価格未入力",IF(AND('(1)エネルギー価格等入力'!AV38="",'(2)売上高入力'!AV15&gt;-30%),"要件不該当",IF(AND('(1)エネルギー価格等入力'!AV38="要件該当",'(2)売上高入力'!AV15=""),"売上高未入力",IF(AND('(1)エネルギー価格等入力'!AV38="要件不該当",'(2)売上高入力'!AV15=""),"要件不該当",IF('(1)エネルギー価格等入力'!AV38="要件不該当","要件不該当",IF(AV15&lt;=-30%,"要件該当","要件不該当")))))))</f>
        <v/>
      </c>
      <c r="AW31" s="337" t="str">
        <f>IF(AND('(1)エネルギー価格等入力'!AW38="",'(2)売上高入力'!AW15=""),"",IF(AND('(1)エネルギー価格等入力'!AW38="",'(2)売上高入力'!AW15&lt;=-30%),"エネ価格未入力",IF(AND('(1)エネルギー価格等入力'!AW38="",'(2)売上高入力'!AW15&gt;-30%),"要件不該当",IF(AND('(1)エネルギー価格等入力'!AW38="要件該当",'(2)売上高入力'!AW15=""),"売上高未入力",IF(AND('(1)エネルギー価格等入力'!AW38="要件不該当",'(2)売上高入力'!AW15=""),"要件不該当",IF('(1)エネルギー価格等入力'!AW38="要件不該当","要件不該当",IF(AW15&lt;=-30%,"要件該当","要件不該当")))))))</f>
        <v/>
      </c>
      <c r="AX31" s="337" t="str">
        <f>IF(AND('(1)エネルギー価格等入力'!AX38="",'(2)売上高入力'!AX15=""),"",IF(AND('(1)エネルギー価格等入力'!AX38="",'(2)売上高入力'!AX15&lt;=-30%),"エネ価格未入力",IF(AND('(1)エネルギー価格等入力'!AX38="",'(2)売上高入力'!AX15&gt;-30%),"要件不該当",IF(AND('(1)エネルギー価格等入力'!AX38="要件該当",'(2)売上高入力'!AX15=""),"売上高未入力",IF(AND('(1)エネルギー価格等入力'!AX38="要件不該当",'(2)売上高入力'!AX15=""),"要件不該当",IF('(1)エネルギー価格等入力'!AX38="要件不該当","要件不該当",IF(AX15&lt;=-30%,"要件該当","要件不該当")))))))</f>
        <v/>
      </c>
      <c r="AY31" s="337" t="str">
        <f>IF(AND('(1)エネルギー価格等入力'!AY38="",'(2)売上高入力'!AY15=""),"",IF(AND('(1)エネルギー価格等入力'!AY38="",'(2)売上高入力'!AY15&lt;=-30%),"エネ価格未入力",IF(AND('(1)エネルギー価格等入力'!AY38="",'(2)売上高入力'!AY15&gt;-30%),"要件不該当",IF(AND('(1)エネルギー価格等入力'!AY38="要件該当",'(2)売上高入力'!AY15=""),"売上高未入力",IF(AND('(1)エネルギー価格等入力'!AY38="要件不該当",'(2)売上高入力'!AY15=""),"要件不該当",IF('(1)エネルギー価格等入力'!AY38="要件不該当","要件不該当",IF(AY15&lt;=-30%,"要件該当","要件不該当")))))))</f>
        <v/>
      </c>
      <c r="AZ31" s="337" t="str">
        <f>IF(AND('(1)エネルギー価格等入力'!AZ38="",'(2)売上高入力'!AZ15=""),"",IF(AND('(1)エネルギー価格等入力'!AZ38="",'(2)売上高入力'!AZ15&lt;=-30%),"エネ価格未入力",IF(AND('(1)エネルギー価格等入力'!AZ38="",'(2)売上高入力'!AZ15&gt;-30%),"要件不該当",IF(AND('(1)エネルギー価格等入力'!AZ38="要件該当",'(2)売上高入力'!AZ15=""),"売上高未入力",IF(AND('(1)エネルギー価格等入力'!AZ38="要件不該当",'(2)売上高入力'!AZ15=""),"要件不該当",IF('(1)エネルギー価格等入力'!AZ38="要件不該当","要件不該当",IF(AZ15&lt;=-30%,"要件該当","要件不該当")))))))</f>
        <v/>
      </c>
      <c r="BA31" s="337" t="str">
        <f>IF(AND('(1)エネルギー価格等入力'!BA38="",'(2)売上高入力'!BA15=""),"",IF(AND('(1)エネルギー価格等入力'!BA38="",'(2)売上高入力'!BA15&lt;=-30%),"エネ価格未入力",IF(AND('(1)エネルギー価格等入力'!BA38="",'(2)売上高入力'!BA15&gt;-30%),"要件不該当",IF(AND('(1)エネルギー価格等入力'!BA38="要件該当",'(2)売上高入力'!BA15=""),"売上高未入力",IF(AND('(1)エネルギー価格等入力'!BA38="要件不該当",'(2)売上高入力'!BA15=""),"要件不該当",IF('(1)エネルギー価格等入力'!BA38="要件不該当","要件不該当",IF(BA15&lt;=-30%,"要件該当","要件不該当")))))))</f>
        <v/>
      </c>
      <c r="BB31" s="337" t="str">
        <f>IF(AND('(1)エネルギー価格等入力'!BB38="",'(2)売上高入力'!BB15=""),"",IF(AND('(1)エネルギー価格等入力'!BB38="",'(2)売上高入力'!BB15&lt;=-30%),"エネ価格未入力",IF(AND('(1)エネルギー価格等入力'!BB38="",'(2)売上高入力'!BB15&gt;-30%),"要件不該当",IF(AND('(1)エネルギー価格等入力'!BB38="要件該当",'(2)売上高入力'!BB15=""),"売上高未入力",IF(AND('(1)エネルギー価格等入力'!BB38="要件不該当",'(2)売上高入力'!BB15=""),"要件不該当",IF('(1)エネルギー価格等入力'!BB38="要件不該当","要件不該当",IF(BB15&lt;=-30%,"要件該当","要件不該当")))))))</f>
        <v/>
      </c>
      <c r="BC31" s="337" t="str">
        <f>IF(AND('(1)エネルギー価格等入力'!BC38="",'(2)売上高入力'!BC15=""),"",IF(AND('(1)エネルギー価格等入力'!BC38="",'(2)売上高入力'!BC15&lt;=-30%),"エネ価格未入力",IF(AND('(1)エネルギー価格等入力'!BC38="",'(2)売上高入力'!BC15&gt;-30%),"要件不該当",IF(AND('(1)エネルギー価格等入力'!BC38="要件該当",'(2)売上高入力'!BC15=""),"売上高未入力",IF(AND('(1)エネルギー価格等入力'!BC38="要件不該当",'(2)売上高入力'!BC15=""),"要件不該当",IF('(1)エネルギー価格等入力'!BC38="要件不該当","要件不該当",IF(BC15&lt;=-30%,"要件該当","要件不該当")))))))</f>
        <v/>
      </c>
      <c r="BD31" s="337" t="str">
        <f>IF(AND('(1)エネルギー価格等入力'!BD38="",'(2)売上高入力'!BD15=""),"",IF(AND('(1)エネルギー価格等入力'!BD38="",'(2)売上高入力'!BD15&lt;=-30%),"エネ価格未入力",IF(AND('(1)エネルギー価格等入力'!BD38="",'(2)売上高入力'!BD15&gt;-30%),"要件不該当",IF(AND('(1)エネルギー価格等入力'!BD38="要件該当",'(2)売上高入力'!BD15=""),"売上高未入力",IF(AND('(1)エネルギー価格等入力'!BD38="要件不該当",'(2)売上高入力'!BD15=""),"要件不該当",IF('(1)エネルギー価格等入力'!BD38="要件不該当","要件不該当",IF(BD15&lt;=-30%,"要件該当","要件不該当")))))))</f>
        <v/>
      </c>
      <c r="BE31" s="337" t="str">
        <f>IF(AND('(1)エネルギー価格等入力'!BE38="",'(2)売上高入力'!BE15=""),"",IF(AND('(1)エネルギー価格等入力'!BE38="",'(2)売上高入力'!BE15&lt;=-30%),"エネ価格未入力",IF(AND('(1)エネルギー価格等入力'!BE38="",'(2)売上高入力'!BE15&gt;-30%),"要件不該当",IF(AND('(1)エネルギー価格等入力'!BE38="要件該当",'(2)売上高入力'!BE15=""),"売上高未入力",IF(AND('(1)エネルギー価格等入力'!BE38="要件不該当",'(2)売上高入力'!BE15=""),"要件不該当",IF('(1)エネルギー価格等入力'!BE38="要件不該当","要件不該当",IF(BE15&lt;=-30%,"要件該当","要件不該当")))))))</f>
        <v/>
      </c>
      <c r="BF31" s="337" t="str">
        <f>IF(AND('(1)エネルギー価格等入力'!BF38="",'(2)売上高入力'!BF15=""),"",IF(AND('(1)エネルギー価格等入力'!BF38="",'(2)売上高入力'!BF15&lt;=-30%),"エネ価格未入力",IF(AND('(1)エネルギー価格等入力'!BF38="",'(2)売上高入力'!BF15&gt;-30%),"要件不該当",IF(AND('(1)エネルギー価格等入力'!BF38="要件該当",'(2)売上高入力'!BF15=""),"売上高未入力",IF(AND('(1)エネルギー価格等入力'!BF38="要件不該当",'(2)売上高入力'!BF15=""),"要件不該当",IF('(1)エネルギー価格等入力'!BF38="要件不該当","要件不該当",IF(BF15&lt;=-30%,"要件該当","要件不該当")))))))</f>
        <v/>
      </c>
      <c r="BG31" s="337" t="str">
        <f>IF(AND('(1)エネルギー価格等入力'!BG38="",'(2)売上高入力'!BG15=""),"",IF(AND('(1)エネルギー価格等入力'!BG38="",'(2)売上高入力'!BG15&lt;=-30%),"エネ価格未入力",IF(AND('(1)エネルギー価格等入力'!BG38="",'(2)売上高入力'!BG15&gt;-30%),"要件不該当",IF(AND('(1)エネルギー価格等入力'!BG38="要件該当",'(2)売上高入力'!BG15=""),"売上高未入力",IF(AND('(1)エネルギー価格等入力'!BG38="要件不該当",'(2)売上高入力'!BG15=""),"要件不該当",IF('(1)エネルギー価格等入力'!BG38="要件不該当","要件不該当",IF(BG15&lt;=-30%,"要件該当","要件不該当")))))))</f>
        <v/>
      </c>
      <c r="BH31" s="337" t="str">
        <f>IF(AND('(1)エネルギー価格等入力'!BH38="",'(2)売上高入力'!BH15=""),"",IF(AND('(1)エネルギー価格等入力'!BH38="",'(2)売上高入力'!BH15&lt;=-30%),"エネ価格未入力",IF(AND('(1)エネルギー価格等入力'!BH38="",'(2)売上高入力'!BH15&gt;-30%),"要件不該当",IF(AND('(1)エネルギー価格等入力'!BH38="要件該当",'(2)売上高入力'!BH15=""),"売上高未入力",IF(AND('(1)エネルギー価格等入力'!BH38="要件不該当",'(2)売上高入力'!BH15=""),"要件不該当",IF('(1)エネルギー価格等入力'!BH38="要件不該当","要件不該当",IF(BH15&lt;=-30%,"要件該当","要件不該当")))))))</f>
        <v/>
      </c>
      <c r="BI31" s="337" t="str">
        <f>IF(AND('(1)エネルギー価格等入力'!BI38="",'(2)売上高入力'!BI15=""),"",IF(AND('(1)エネルギー価格等入力'!BI38="",'(2)売上高入力'!BI15&lt;=-30%),"エネ価格未入力",IF(AND('(1)エネルギー価格等入力'!BI38="",'(2)売上高入力'!BI15&gt;-30%),"要件不該当",IF(AND('(1)エネルギー価格等入力'!BI38="要件該当",'(2)売上高入力'!BI15=""),"売上高未入力",IF(AND('(1)エネルギー価格等入力'!BI38="要件不該当",'(2)売上高入力'!BI15=""),"要件不該当",IF('(1)エネルギー価格等入力'!BI38="要件不該当","要件不該当",IF(BI15&lt;=-30%,"要件該当","要件不該当")))))))</f>
        <v/>
      </c>
      <c r="BJ31" s="337" t="str">
        <f>IF(AND('(1)エネルギー価格等入力'!BJ38="",'(2)売上高入力'!BJ15=""),"",IF(AND('(1)エネルギー価格等入力'!BJ38="",'(2)売上高入力'!BJ15&lt;=-30%),"エネ価格未入力",IF(AND('(1)エネルギー価格等入力'!BJ38="",'(2)売上高入力'!BJ15&gt;-30%),"要件不該当",IF(AND('(1)エネルギー価格等入力'!BJ38="要件該当",'(2)売上高入力'!BJ15=""),"売上高未入力",IF(AND('(1)エネルギー価格等入力'!BJ38="要件不該当",'(2)売上高入力'!BJ15=""),"要件不該当",IF('(1)エネルギー価格等入力'!BJ38="要件不該当","要件不該当",IF(BJ15&lt;=-30%,"要件該当","要件不該当")))))))</f>
        <v/>
      </c>
      <c r="BK31" s="337" t="str">
        <f>IF(AND('(1)エネルギー価格等入力'!BK38="",'(2)売上高入力'!BK15=""),"",IF(AND('(1)エネルギー価格等入力'!BK38="",'(2)売上高入力'!BK15&lt;=-30%),"エネ価格未入力",IF(AND('(1)エネルギー価格等入力'!BK38="",'(2)売上高入力'!BK15&gt;-30%),"要件不該当",IF(AND('(1)エネルギー価格等入力'!BK38="要件該当",'(2)売上高入力'!BK15=""),"売上高未入力",IF(AND('(1)エネルギー価格等入力'!BK38="要件不該当",'(2)売上高入力'!BK15=""),"要件不該当",IF('(1)エネルギー価格等入力'!BK38="要件不該当","要件不該当",IF(BK15&lt;=-30%,"要件該当","要件不該当")))))))</f>
        <v/>
      </c>
      <c r="BL31" s="337" t="str">
        <f>IF(AND('(1)エネルギー価格等入力'!BL38="",'(2)売上高入力'!BL15=""),"",IF(AND('(1)エネルギー価格等入力'!BL38="",'(2)売上高入力'!BL15&lt;=-30%),"エネ価格未入力",IF(AND('(1)エネルギー価格等入力'!BL38="",'(2)売上高入力'!BL15&gt;-30%),"要件不該当",IF(AND('(1)エネルギー価格等入力'!BL38="要件該当",'(2)売上高入力'!BL15=""),"売上高未入力",IF(AND('(1)エネルギー価格等入力'!BL38="要件不該当",'(2)売上高入力'!BL15=""),"要件不該当",IF('(1)エネルギー価格等入力'!BL38="要件不該当","要件不該当",IF(BL15&lt;=-30%,"要件該当","要件不該当")))))))</f>
        <v/>
      </c>
      <c r="BM31" s="337" t="str">
        <f>IF(AND('(1)エネルギー価格等入力'!BM38="",'(2)売上高入力'!BM15=""),"",IF(AND('(1)エネルギー価格等入力'!BM38="",'(2)売上高入力'!BM15&lt;=-30%),"エネ価格未入力",IF(AND('(1)エネルギー価格等入力'!BM38="",'(2)売上高入力'!BM15&gt;-30%),"要件不該当",IF(AND('(1)エネルギー価格等入力'!BM38="要件該当",'(2)売上高入力'!BM15=""),"売上高未入力",IF(AND('(1)エネルギー価格等入力'!BM38="要件不該当",'(2)売上高入力'!BM15=""),"要件不該当",IF('(1)エネルギー価格等入力'!BM38="要件不該当","要件不該当",IF(BM15&lt;=-30%,"要件該当","要件不該当")))))))</f>
        <v/>
      </c>
      <c r="BN31" s="337" t="str">
        <f>IF(AND('(1)エネルギー価格等入力'!BN38="",'(2)売上高入力'!BN15=""),"",IF(AND('(1)エネルギー価格等入力'!BN38="",'(2)売上高入力'!BN15&lt;=-30%),"エネ価格未入力",IF(AND('(1)エネルギー価格等入力'!BN38="",'(2)売上高入力'!BN15&gt;-30%),"要件不該当",IF(AND('(1)エネルギー価格等入力'!BN38="要件該当",'(2)売上高入力'!BN15=""),"売上高未入力",IF(AND('(1)エネルギー価格等入力'!BN38="要件不該当",'(2)売上高入力'!BN15=""),"要件不該当",IF('(1)エネルギー価格等入力'!BN38="要件不該当","要件不該当",IF(BN15&lt;=-30%,"要件該当","要件不該当")))))))</f>
        <v/>
      </c>
      <c r="BO31" s="337" t="str">
        <f>IF(AND('(1)エネルギー価格等入力'!BO38="",'(2)売上高入力'!BO15=""),"",IF(AND('(1)エネルギー価格等入力'!BO38="",'(2)売上高入力'!BO15&lt;=-30%),"エネ価格未入力",IF(AND('(1)エネルギー価格等入力'!BO38="",'(2)売上高入力'!BO15&gt;-30%),"要件不該当",IF(AND('(1)エネルギー価格等入力'!BO38="要件該当",'(2)売上高入力'!BO15=""),"売上高未入力",IF(AND('(1)エネルギー価格等入力'!BO38="要件不該当",'(2)売上高入力'!BO15=""),"要件不該当",IF('(1)エネルギー価格等入力'!BO38="要件不該当","要件不該当",IF(BO15&lt;=-30%,"要件該当","要件不該当")))))))</f>
        <v/>
      </c>
      <c r="BP31" s="337" t="str">
        <f>IF(AND('(1)エネルギー価格等入力'!BP38="",'(2)売上高入力'!BP15=""),"",IF(AND('(1)エネルギー価格等入力'!BP38="",'(2)売上高入力'!BP15&lt;=-30%),"エネ価格未入力",IF(AND('(1)エネルギー価格等入力'!BP38="",'(2)売上高入力'!BP15&gt;-30%),"要件不該当",IF(AND('(1)エネルギー価格等入力'!BP38="要件該当",'(2)売上高入力'!BP15=""),"売上高未入力",IF(AND('(1)エネルギー価格等入力'!BP38="要件不該当",'(2)売上高入力'!BP15=""),"要件不該当",IF('(1)エネルギー価格等入力'!BP38="要件不該当","要件不該当",IF(BP15&lt;=-30%,"要件該当","要件不該当")))))))</f>
        <v/>
      </c>
      <c r="BQ31" s="337" t="str">
        <f>IF(AND('(1)エネルギー価格等入力'!BQ38="",'(2)売上高入力'!BQ15=""),"",IF(AND('(1)エネルギー価格等入力'!BQ38="",'(2)売上高入力'!BQ15&lt;=-30%),"エネ価格未入力",IF(AND('(1)エネルギー価格等入力'!BQ38="",'(2)売上高入力'!BQ15&gt;-30%),"要件不該当",IF(AND('(1)エネルギー価格等入力'!BQ38="要件該当",'(2)売上高入力'!BQ15=""),"売上高未入力",IF(AND('(1)エネルギー価格等入力'!BQ38="要件不該当",'(2)売上高入力'!BQ15=""),"要件不該当",IF('(1)エネルギー価格等入力'!BQ38="要件不該当","要件不該当",IF(BQ15&lt;=-30%,"要件該当","要件不該当")))))))</f>
        <v/>
      </c>
      <c r="BR31" s="337" t="str">
        <f>IF(AND('(1)エネルギー価格等入力'!BR38="",'(2)売上高入力'!BR15=""),"",IF(AND('(1)エネルギー価格等入力'!BR38="",'(2)売上高入力'!BR15&lt;=-30%),"エネ価格未入力",IF(AND('(1)エネルギー価格等入力'!BR38="",'(2)売上高入力'!BR15&gt;-30%),"要件不該当",IF(AND('(1)エネルギー価格等入力'!BR38="要件該当",'(2)売上高入力'!BR15=""),"売上高未入力",IF(AND('(1)エネルギー価格等入力'!BR38="要件不該当",'(2)売上高入力'!BR15=""),"要件不該当",IF('(1)エネルギー価格等入力'!BR38="要件不該当","要件不該当",IF(BR15&lt;=-30%,"要件該当","要件不該当")))))))</f>
        <v/>
      </c>
      <c r="BS31" s="337" t="str">
        <f>IF(AND('(1)エネルギー価格等入力'!BS38="",'(2)売上高入力'!BS15=""),"",IF(AND('(1)エネルギー価格等入力'!BS38="",'(2)売上高入力'!BS15&lt;=-30%),"エネ価格未入力",IF(AND('(1)エネルギー価格等入力'!BS38="",'(2)売上高入力'!BS15&gt;-30%),"要件不該当",IF(AND('(1)エネルギー価格等入力'!BS38="要件該当",'(2)売上高入力'!BS15=""),"売上高未入力",IF(AND('(1)エネルギー価格等入力'!BS38="要件不該当",'(2)売上高入力'!BS15=""),"要件不該当",IF('(1)エネルギー価格等入力'!BS38="要件不該当","要件不該当",IF(BS15&lt;=-30%,"要件該当","要件不該当")))))))</f>
        <v/>
      </c>
      <c r="BT31" s="337" t="str">
        <f>IF(AND('(1)エネルギー価格等入力'!BT38="",'(2)売上高入力'!BT15=""),"",IF(AND('(1)エネルギー価格等入力'!BT38="",'(2)売上高入力'!BT15&lt;=-30%),"エネ価格未入力",IF(AND('(1)エネルギー価格等入力'!BT38="",'(2)売上高入力'!BT15&gt;-30%),"要件不該当",IF(AND('(1)エネルギー価格等入力'!BT38="要件該当",'(2)売上高入力'!BT15=""),"売上高未入力",IF(AND('(1)エネルギー価格等入力'!BT38="要件不該当",'(2)売上高入力'!BT15=""),"要件不該当",IF('(1)エネルギー価格等入力'!BT38="要件不該当","要件不該当",IF(BT15&lt;=-30%,"要件該当","要件不該当")))))))</f>
        <v/>
      </c>
      <c r="BU31" s="337" t="str">
        <f>IF(AND('(1)エネルギー価格等入力'!BU38="",'(2)売上高入力'!BU15=""),"",IF(AND('(1)エネルギー価格等入力'!BU38="",'(2)売上高入力'!BU15&lt;=-30%),"エネ価格未入力",IF(AND('(1)エネルギー価格等入力'!BU38="",'(2)売上高入力'!BU15&gt;-30%),"要件不該当",IF(AND('(1)エネルギー価格等入力'!BU38="要件該当",'(2)売上高入力'!BU15=""),"売上高未入力",IF(AND('(1)エネルギー価格等入力'!BU38="要件不該当",'(2)売上高入力'!BU15=""),"要件不該当",IF('(1)エネルギー価格等入力'!BU38="要件不該当","要件不該当",IF(BU15&lt;=-30%,"要件該当","要件不該当")))))))</f>
        <v/>
      </c>
      <c r="BV31" s="337" t="str">
        <f>IF(AND('(1)エネルギー価格等入力'!BV38="",'(2)売上高入力'!BV15=""),"",IF(AND('(1)エネルギー価格等入力'!BV38="",'(2)売上高入力'!BV15&lt;=-30%),"エネ価格未入力",IF(AND('(1)エネルギー価格等入力'!BV38="",'(2)売上高入力'!BV15&gt;-30%),"要件不該当",IF(AND('(1)エネルギー価格等入力'!BV38="要件該当",'(2)売上高入力'!BV15=""),"売上高未入力",IF(AND('(1)エネルギー価格等入力'!BV38="要件不該当",'(2)売上高入力'!BV15=""),"要件不該当",IF('(1)エネルギー価格等入力'!BV38="要件不該当","要件不該当",IF(BV15&lt;=-30%,"要件該当","要件不該当")))))))</f>
        <v/>
      </c>
      <c r="BW31" s="337" t="str">
        <f>IF(AND('(1)エネルギー価格等入力'!BW38="",'(2)売上高入力'!BW15=""),"",IF(AND('(1)エネルギー価格等入力'!BW38="",'(2)売上高入力'!BW15&lt;=-30%),"エネ価格未入力",IF(AND('(1)エネルギー価格等入力'!BW38="",'(2)売上高入力'!BW15&gt;-30%),"要件不該当",IF(AND('(1)エネルギー価格等入力'!BW38="要件該当",'(2)売上高入力'!BW15=""),"売上高未入力",IF(AND('(1)エネルギー価格等入力'!BW38="要件不該当",'(2)売上高入力'!BW15=""),"要件不該当",IF('(1)エネルギー価格等入力'!BW38="要件不該当","要件不該当",IF(BW15&lt;=-30%,"要件該当","要件不該当")))))))</f>
        <v/>
      </c>
      <c r="BX31" s="337" t="str">
        <f>IF(AND('(1)エネルギー価格等入力'!BX38="",'(2)売上高入力'!BX15=""),"",IF(AND('(1)エネルギー価格等入力'!BX38="",'(2)売上高入力'!BX15&lt;=-30%),"エネ価格未入力",IF(AND('(1)エネルギー価格等入力'!BX38="",'(2)売上高入力'!BX15&gt;-30%),"要件不該当",IF(AND('(1)エネルギー価格等入力'!BX38="要件該当",'(2)売上高入力'!BX15=""),"売上高未入力",IF(AND('(1)エネルギー価格等入力'!BX38="要件不該当",'(2)売上高入力'!BX15=""),"要件不該当",IF('(1)エネルギー価格等入力'!BX38="要件不該当","要件不該当",IF(BX15&lt;=-30%,"要件該当","要件不該当")))))))</f>
        <v/>
      </c>
      <c r="BY31" s="337" t="str">
        <f>IF(AND('(1)エネルギー価格等入力'!BY38="",'(2)売上高入力'!BY15=""),"",IF(AND('(1)エネルギー価格等入力'!BY38="",'(2)売上高入力'!BY15&lt;=-30%),"エネ価格未入力",IF(AND('(1)エネルギー価格等入力'!BY38="",'(2)売上高入力'!BY15&gt;-30%),"要件不該当",IF(AND('(1)エネルギー価格等入力'!BY38="要件該当",'(2)売上高入力'!BY15=""),"売上高未入力",IF(AND('(1)エネルギー価格等入力'!BY38="要件不該当",'(2)売上高入力'!BY15=""),"要件不該当",IF('(1)エネルギー価格等入力'!BY38="要件不該当","要件不該当",IF(BY15&lt;=-30%,"要件該当","要件不該当")))))))</f>
        <v/>
      </c>
      <c r="BZ31" s="337" t="str">
        <f>IF(AND('(1)エネルギー価格等入力'!BZ38="",'(2)売上高入力'!BZ15=""),"",IF(AND('(1)エネルギー価格等入力'!BZ38="",'(2)売上高入力'!BZ15&lt;=-30%),"エネ価格未入力",IF(AND('(1)エネルギー価格等入力'!BZ38="",'(2)売上高入力'!BZ15&gt;-30%),"要件不該当",IF(AND('(1)エネルギー価格等入力'!BZ38="要件該当",'(2)売上高入力'!BZ15=""),"売上高未入力",IF(AND('(1)エネルギー価格等入力'!BZ38="要件不該当",'(2)売上高入力'!BZ15=""),"要件不該当",IF('(1)エネルギー価格等入力'!BZ38="要件不該当","要件不該当",IF(BZ15&lt;=-30%,"要件該当","要件不該当")))))))</f>
        <v/>
      </c>
      <c r="CA31" s="337" t="str">
        <f>IF(AND('(1)エネルギー価格等入力'!CA38="",'(2)売上高入力'!CA15=""),"",IF(AND('(1)エネルギー価格等入力'!CA38="",'(2)売上高入力'!CA15&lt;=-30%),"エネ価格未入力",IF(AND('(1)エネルギー価格等入力'!CA38="",'(2)売上高入力'!CA15&gt;-30%),"要件不該当",IF(AND('(1)エネルギー価格等入力'!CA38="要件該当",'(2)売上高入力'!CA15=""),"売上高未入力",IF(AND('(1)エネルギー価格等入力'!CA38="要件不該当",'(2)売上高入力'!CA15=""),"要件不該当",IF('(1)エネルギー価格等入力'!CA38="要件不該当","要件不該当",IF(CA15&lt;=-30%,"要件該当","要件不該当")))))))</f>
        <v/>
      </c>
      <c r="CB31" s="337" t="str">
        <f>IF(AND('(1)エネルギー価格等入力'!CB38="",'(2)売上高入力'!CB15=""),"",IF(AND('(1)エネルギー価格等入力'!CB38="",'(2)売上高入力'!CB15&lt;=-30%),"エネ価格未入力",IF(AND('(1)エネルギー価格等入力'!CB38="",'(2)売上高入力'!CB15&gt;-30%),"要件不該当",IF(AND('(1)エネルギー価格等入力'!CB38="要件該当",'(2)売上高入力'!CB15=""),"売上高未入力",IF(AND('(1)エネルギー価格等入力'!CB38="要件不該当",'(2)売上高入力'!CB15=""),"要件不該当",IF('(1)エネルギー価格等入力'!CB38="要件不該当","要件不該当",IF(CB15&lt;=-30%,"要件該当","要件不該当")))))))</f>
        <v/>
      </c>
      <c r="CC31" s="337" t="str">
        <f>IF(AND('(1)エネルギー価格等入力'!CC38="",'(2)売上高入力'!CC15=""),"",IF(AND('(1)エネルギー価格等入力'!CC38="",'(2)売上高入力'!CC15&lt;=-30%),"エネ価格未入力",IF(AND('(1)エネルギー価格等入力'!CC38="",'(2)売上高入力'!CC15&gt;-30%),"要件不該当",IF(AND('(1)エネルギー価格等入力'!CC38="要件該当",'(2)売上高入力'!CC15=""),"売上高未入力",IF(AND('(1)エネルギー価格等入力'!CC38="要件不該当",'(2)売上高入力'!CC15=""),"要件不該当",IF('(1)エネルギー価格等入力'!CC38="要件不該当","要件不該当",IF(CC15&lt;=-30%,"要件該当","要件不該当")))))))</f>
        <v/>
      </c>
      <c r="CD31" s="337" t="str">
        <f>IF(AND('(1)エネルギー価格等入力'!CD38="",'(2)売上高入力'!CD15=""),"",IF(AND('(1)エネルギー価格等入力'!CD38="",'(2)売上高入力'!CD15&lt;=-30%),"エネ価格未入力",IF(AND('(1)エネルギー価格等入力'!CD38="",'(2)売上高入力'!CD15&gt;-30%),"要件不該当",IF(AND('(1)エネルギー価格等入力'!CD38="要件該当",'(2)売上高入力'!CD15=""),"売上高未入力",IF(AND('(1)エネルギー価格等入力'!CD38="要件不該当",'(2)売上高入力'!CD15=""),"要件不該当",IF('(1)エネルギー価格等入力'!CD38="要件不該当","要件不該当",IF(CD15&lt;=-30%,"要件該当","要件不該当")))))))</f>
        <v/>
      </c>
      <c r="CE31" s="337" t="str">
        <f>IF(AND('(1)エネルギー価格等入力'!CE38="",'(2)売上高入力'!CE15=""),"",IF(AND('(1)エネルギー価格等入力'!CE38="",'(2)売上高入力'!CE15&lt;=-30%),"エネ価格未入力",IF(AND('(1)エネルギー価格等入力'!CE38="",'(2)売上高入力'!CE15&gt;-30%),"要件不該当",IF(AND('(1)エネルギー価格等入力'!CE38="要件該当",'(2)売上高入力'!CE15=""),"売上高未入力",IF(AND('(1)エネルギー価格等入力'!CE38="要件不該当",'(2)売上高入力'!CE15=""),"要件不該当",IF('(1)エネルギー価格等入力'!CE38="要件不該当","要件不該当",IF(CE15&lt;=-30%,"要件該当","要件不該当")))))))</f>
        <v/>
      </c>
      <c r="CF31" s="337" t="str">
        <f>IF(AND('(1)エネルギー価格等入力'!CF38="",'(2)売上高入力'!CF15=""),"",IF(AND('(1)エネルギー価格等入力'!CF38="",'(2)売上高入力'!CF15&lt;=-30%),"エネ価格未入力",IF(AND('(1)エネルギー価格等入力'!CF38="",'(2)売上高入力'!CF15&gt;-30%),"要件不該当",IF(AND('(1)エネルギー価格等入力'!CF38="要件該当",'(2)売上高入力'!CF15=""),"売上高未入力",IF(AND('(1)エネルギー価格等入力'!CF38="要件不該当",'(2)売上高入力'!CF15=""),"要件不該当",IF('(1)エネルギー価格等入力'!CF38="要件不該当","要件不該当",IF(CF15&lt;=-30%,"要件該当","要件不該当")))))))</f>
        <v/>
      </c>
      <c r="CG31" s="337" t="str">
        <f>IF(AND('(1)エネルギー価格等入力'!CG38="",'(2)売上高入力'!CG15=""),"",IF(AND('(1)エネルギー価格等入力'!CG38="",'(2)売上高入力'!CG15&lt;=-30%),"エネ価格未入力",IF(AND('(1)エネルギー価格等入力'!CG38="",'(2)売上高入力'!CG15&gt;-30%),"要件不該当",IF(AND('(1)エネルギー価格等入力'!CG38="要件該当",'(2)売上高入力'!CG15=""),"売上高未入力",IF(AND('(1)エネルギー価格等入力'!CG38="要件不該当",'(2)売上高入力'!CG15=""),"要件不該当",IF('(1)エネルギー価格等入力'!CG38="要件不該当","要件不該当",IF(CG15&lt;=-30%,"要件該当","要件不該当")))))))</f>
        <v/>
      </c>
      <c r="CH31" s="337" t="str">
        <f>IF(AND('(1)エネルギー価格等入力'!CH38="",'(2)売上高入力'!CH15=""),"",IF(AND('(1)エネルギー価格等入力'!CH38="",'(2)売上高入力'!CH15&lt;=-30%),"エネ価格未入力",IF(AND('(1)エネルギー価格等入力'!CH38="",'(2)売上高入力'!CH15&gt;-30%),"要件不該当",IF(AND('(1)エネルギー価格等入力'!CH38="要件該当",'(2)売上高入力'!CH15=""),"売上高未入力",IF(AND('(1)エネルギー価格等入力'!CH38="要件不該当",'(2)売上高入力'!CH15=""),"要件不該当",IF('(1)エネルギー価格等入力'!CH38="要件不該当","要件不該当",IF(CH15&lt;=-30%,"要件該当","要件不該当")))))))</f>
        <v/>
      </c>
      <c r="CI31" s="337" t="str">
        <f>IF(AND('(1)エネルギー価格等入力'!CI38="",'(2)売上高入力'!CI15=""),"",IF(AND('(1)エネルギー価格等入力'!CI38="",'(2)売上高入力'!CI15&lt;=-30%),"エネ価格未入力",IF(AND('(1)エネルギー価格等入力'!CI38="",'(2)売上高入力'!CI15&gt;-30%),"要件不該当",IF(AND('(1)エネルギー価格等入力'!CI38="要件該当",'(2)売上高入力'!CI15=""),"売上高未入力",IF(AND('(1)エネルギー価格等入力'!CI38="要件不該当",'(2)売上高入力'!CI15=""),"要件不該当",IF('(1)エネルギー価格等入力'!CI38="要件不該当","要件不該当",IF(CI15&lt;=-30%,"要件該当","要件不該当")))))))</f>
        <v/>
      </c>
      <c r="CJ31" s="337" t="str">
        <f>IF(AND('(1)エネルギー価格等入力'!CJ38="",'(2)売上高入力'!CJ15=""),"",IF(AND('(1)エネルギー価格等入力'!CJ38="",'(2)売上高入力'!CJ15&lt;=-30%),"エネ価格未入力",IF(AND('(1)エネルギー価格等入力'!CJ38="",'(2)売上高入力'!CJ15&gt;-30%),"要件不該当",IF(AND('(1)エネルギー価格等入力'!CJ38="要件該当",'(2)売上高入力'!CJ15=""),"売上高未入力",IF(AND('(1)エネルギー価格等入力'!CJ38="要件不該当",'(2)売上高入力'!CJ15=""),"要件不該当",IF('(1)エネルギー価格等入力'!CJ38="要件不該当","要件不該当",IF(CJ15&lt;=-30%,"要件該当","要件不該当")))))))</f>
        <v/>
      </c>
      <c r="CK31" s="337" t="str">
        <f>IF(AND('(1)エネルギー価格等入力'!CK38="",'(2)売上高入力'!CK15=""),"",IF(AND('(1)エネルギー価格等入力'!CK38="",'(2)売上高入力'!CK15&lt;=-30%),"エネ価格未入力",IF(AND('(1)エネルギー価格等入力'!CK38="",'(2)売上高入力'!CK15&gt;-30%),"要件不該当",IF(AND('(1)エネルギー価格等入力'!CK38="要件該当",'(2)売上高入力'!CK15=""),"売上高未入力",IF(AND('(1)エネルギー価格等入力'!CK38="要件不該当",'(2)売上高入力'!CK15=""),"要件不該当",IF('(1)エネルギー価格等入力'!CK38="要件不該当","要件不該当",IF(CK15&lt;=-30%,"要件該当","要件不該当")))))))</f>
        <v/>
      </c>
      <c r="CL31" s="337" t="str">
        <f>IF(AND('(1)エネルギー価格等入力'!CL38="",'(2)売上高入力'!CL15=""),"",IF(AND('(1)エネルギー価格等入力'!CL38="",'(2)売上高入力'!CL15&lt;=-30%),"エネ価格未入力",IF(AND('(1)エネルギー価格等入力'!CL38="",'(2)売上高入力'!CL15&gt;-30%),"要件不該当",IF(AND('(1)エネルギー価格等入力'!CL38="要件該当",'(2)売上高入力'!CL15=""),"売上高未入力",IF(AND('(1)エネルギー価格等入力'!CL38="要件不該当",'(2)売上高入力'!CL15=""),"要件不該当",IF('(1)エネルギー価格等入力'!CL38="要件不該当","要件不該当",IF(CL15&lt;=-30%,"要件該当","要件不該当")))))))</f>
        <v/>
      </c>
      <c r="CM31" s="337" t="str">
        <f>IF(AND('(1)エネルギー価格等入力'!CM38="",'(2)売上高入力'!CM15=""),"",IF(AND('(1)エネルギー価格等入力'!CM38="",'(2)売上高入力'!CM15&lt;=-30%),"エネ価格未入力",IF(AND('(1)エネルギー価格等入力'!CM38="",'(2)売上高入力'!CM15&gt;-30%),"要件不該当",IF(AND('(1)エネルギー価格等入力'!CM38="要件該当",'(2)売上高入力'!CM15=""),"売上高未入力",IF(AND('(1)エネルギー価格等入力'!CM38="要件不該当",'(2)売上高入力'!CM15=""),"要件不該当",IF('(1)エネルギー価格等入力'!CM38="要件不該当","要件不該当",IF(CM15&lt;=-30%,"要件該当","要件不該当")))))))</f>
        <v/>
      </c>
      <c r="CN31" s="337" t="str">
        <f>IF(AND('(1)エネルギー価格等入力'!CN38="",'(2)売上高入力'!CN15=""),"",IF(AND('(1)エネルギー価格等入力'!CN38="",'(2)売上高入力'!CN15&lt;=-30%),"エネ価格未入力",IF(AND('(1)エネルギー価格等入力'!CN38="",'(2)売上高入力'!CN15&gt;-30%),"要件不該当",IF(AND('(1)エネルギー価格等入力'!CN38="要件該当",'(2)売上高入力'!CN15=""),"売上高未入力",IF(AND('(1)エネルギー価格等入力'!CN38="要件不該当",'(2)売上高入力'!CN15=""),"要件不該当",IF('(1)エネルギー価格等入力'!CN38="要件不該当","要件不該当",IF(CN15&lt;=-30%,"要件該当","要件不該当")))))))</f>
        <v/>
      </c>
      <c r="CO31" s="337" t="str">
        <f>IF(AND('(1)エネルギー価格等入力'!CO38="",'(2)売上高入力'!CO15=""),"",IF(AND('(1)エネルギー価格等入力'!CO38="",'(2)売上高入力'!CO15&lt;=-30%),"エネ価格未入力",IF(AND('(1)エネルギー価格等入力'!CO38="",'(2)売上高入力'!CO15&gt;-30%),"要件不該当",IF(AND('(1)エネルギー価格等入力'!CO38="要件該当",'(2)売上高入力'!CO15=""),"売上高未入力",IF(AND('(1)エネルギー価格等入力'!CO38="要件不該当",'(2)売上高入力'!CO15=""),"要件不該当",IF('(1)エネルギー価格等入力'!CO38="要件不該当","要件不該当",IF(CO15&lt;=-30%,"要件該当","要件不該当")))))))</f>
        <v/>
      </c>
      <c r="CP31" s="337" t="str">
        <f>IF(AND('(1)エネルギー価格等入力'!CP38="",'(2)売上高入力'!CP15=""),"",IF(AND('(1)エネルギー価格等入力'!CP38="",'(2)売上高入力'!CP15&lt;=-30%),"エネ価格未入力",IF(AND('(1)エネルギー価格等入力'!CP38="",'(2)売上高入力'!CP15&gt;-30%),"要件不該当",IF(AND('(1)エネルギー価格等入力'!CP38="要件該当",'(2)売上高入力'!CP15=""),"売上高未入力",IF(AND('(1)エネルギー価格等入力'!CP38="要件不該当",'(2)売上高入力'!CP15=""),"要件不該当",IF('(1)エネルギー価格等入力'!CP38="要件不該当","要件不該当",IF(CP15&lt;=-30%,"要件該当","要件不該当")))))))</f>
        <v/>
      </c>
      <c r="CQ31" s="337" t="str">
        <f>IF(AND('(1)エネルギー価格等入力'!CQ38="",'(2)売上高入力'!CQ15=""),"",IF(AND('(1)エネルギー価格等入力'!CQ38="",'(2)売上高入力'!CQ15&lt;=-30%),"エネ価格未入力",IF(AND('(1)エネルギー価格等入力'!CQ38="",'(2)売上高入力'!CQ15&gt;-30%),"要件不該当",IF(AND('(1)エネルギー価格等入力'!CQ38="要件該当",'(2)売上高入力'!CQ15=""),"売上高未入力",IF(AND('(1)エネルギー価格等入力'!CQ38="要件不該当",'(2)売上高入力'!CQ15=""),"要件不該当",IF('(1)エネルギー価格等入力'!CQ38="要件不該当","要件不該当",IF(CQ15&lt;=-30%,"要件該当","要件不該当")))))))</f>
        <v/>
      </c>
      <c r="CR31" s="337" t="str">
        <f>IF(AND('(1)エネルギー価格等入力'!CR38="",'(2)売上高入力'!CR15=""),"",IF(AND('(1)エネルギー価格等入力'!CR38="",'(2)売上高入力'!CR15&lt;=-30%),"エネ価格未入力",IF(AND('(1)エネルギー価格等入力'!CR38="",'(2)売上高入力'!CR15&gt;-30%),"要件不該当",IF(AND('(1)エネルギー価格等入力'!CR38="要件該当",'(2)売上高入力'!CR15=""),"売上高未入力",IF(AND('(1)エネルギー価格等入力'!CR38="要件不該当",'(2)売上高入力'!CR15=""),"要件不該当",IF('(1)エネルギー価格等入力'!CR38="要件不該当","要件不該当",IF(CR15&lt;=-30%,"要件該当","要件不該当")))))))</f>
        <v/>
      </c>
      <c r="CS31" s="337" t="str">
        <f>IF(AND('(1)エネルギー価格等入力'!CS38="",'(2)売上高入力'!CS15=""),"",IF(AND('(1)エネルギー価格等入力'!CS38="",'(2)売上高入力'!CS15&lt;=-30%),"エネ価格未入力",IF(AND('(1)エネルギー価格等入力'!CS38="",'(2)売上高入力'!CS15&gt;-30%),"要件不該当",IF(AND('(1)エネルギー価格等入力'!CS38="要件該当",'(2)売上高入力'!CS15=""),"売上高未入力",IF(AND('(1)エネルギー価格等入力'!CS38="要件不該当",'(2)売上高入力'!CS15=""),"要件不該当",IF('(1)エネルギー価格等入力'!CS38="要件不該当","要件不該当",IF(CS15&lt;=-30%,"要件該当","要件不該当")))))))</f>
        <v/>
      </c>
      <c r="CT31" s="337" t="str">
        <f>IF(AND('(1)エネルギー価格等入力'!CT38="",'(2)売上高入力'!CT15=""),"",IF(AND('(1)エネルギー価格等入力'!CT38="",'(2)売上高入力'!CT15&lt;=-30%),"エネ価格未入力",IF(AND('(1)エネルギー価格等入力'!CT38="",'(2)売上高入力'!CT15&gt;-30%),"要件不該当",IF(AND('(1)エネルギー価格等入力'!CT38="要件該当",'(2)売上高入力'!CT15=""),"売上高未入力",IF(AND('(1)エネルギー価格等入力'!CT38="要件不該当",'(2)売上高入力'!CT15=""),"要件不該当",IF('(1)エネルギー価格等入力'!CT38="要件不該当","要件不該当",IF(CT15&lt;=-30%,"要件該当","要件不該当")))))))</f>
        <v/>
      </c>
    </row>
    <row r="32" spans="1:105" ht="19.5" customHeight="1" thickBot="1">
      <c r="A32" s="8"/>
      <c r="B32" s="16">
        <f>COUNT(K32:S32)</f>
        <v>0</v>
      </c>
      <c r="C32" s="16">
        <f>IF($B32=0,1,"")</f>
        <v>1</v>
      </c>
      <c r="D32" s="16" t="str">
        <f>IF(AND($B32&gt;=1,$B32&lt;=4),$B32,"")</f>
        <v/>
      </c>
      <c r="E32" s="16" t="str">
        <f>IF($B32=5,1,"")</f>
        <v/>
      </c>
      <c r="F32" s="414" t="str">
        <f t="shared" ref="F32" si="158">IF(D32="","","☜残り"&amp;(5-D32)&amp;"ヵ月分を入力してください。")</f>
        <v/>
      </c>
      <c r="G32" s="414"/>
      <c r="H32" s="18" t="str">
        <f>IF(E32=1,"入力完了です。",IF(C32=1,"☜基準月の事業収入を5ヵ月分入力してください。",IF(D32&gt;=1,F32,"")))</f>
        <v>☜基準月の事業収入を5ヵ月分入力してください。</v>
      </c>
      <c r="I32" s="417"/>
      <c r="J32" s="19" t="s">
        <v>2</v>
      </c>
      <c r="K32" s="337" t="str">
        <f>IF(AND('(1)エネルギー価格等入力'!L39="",'(2)売上高入力'!K16=""),"",IF(AND('(1)エネルギー価格等入力'!L39="",'(2)売上高入力'!K16&lt;=-30%),"エネ価格未入力",IF(AND('(1)エネルギー価格等入力'!L39="",'(2)売上高入力'!K16&gt;-30%),"要件不該当",IF(AND('(1)エネルギー価格等入力'!L39="要件該当",'(2)売上高入力'!K16=""),"売上高未入力",IF(AND('(1)エネルギー価格等入力'!L39="要件不該当",'(2)売上高入力'!K16=""),"要件不該当",IF('(1)エネルギー価格等入力'!L39="要件不該当","要件不該当",IF(K16&lt;=-30%,"要件該当","要件不該当")))))))</f>
        <v/>
      </c>
      <c r="L32" s="337" t="str">
        <f>IF(AND('(1)エネルギー価格等入力'!M39="",'(2)売上高入力'!L16=""),"",IF(AND('(1)エネルギー価格等入力'!M39="",'(2)売上高入力'!L16&lt;=-30%),"エネ価格未入力",IF(AND('(1)エネルギー価格等入力'!M39="",'(2)売上高入力'!L16&gt;-30%),"要件不該当",IF(AND('(1)エネルギー価格等入力'!M39="要件該当",'(2)売上高入力'!L16=""),"売上高未入力",IF(AND('(1)エネルギー価格等入力'!M39="要件不該当",'(2)売上高入力'!L16=""),"要件不該当",IF('(1)エネルギー価格等入力'!M39="要件不該当","要件不該当",IF(L16&lt;=-30%,"要件該当","要件不該当")))))))</f>
        <v/>
      </c>
      <c r="M32" s="337" t="str">
        <f>IF(AND('(1)エネルギー価格等入力'!N39="",'(2)売上高入力'!M16=""),"",IF(AND('(1)エネルギー価格等入力'!N39="",'(2)売上高入力'!M16&lt;=-30%),"エネ価格未入力",IF(AND('(1)エネルギー価格等入力'!N39="",'(2)売上高入力'!M16&gt;-30%),"要件不該当",IF(AND('(1)エネルギー価格等入力'!N39="要件該当",'(2)売上高入力'!M16=""),"売上高未入力",IF(AND('(1)エネルギー価格等入力'!N39="要件不該当",'(2)売上高入力'!M16=""),"要件不該当",IF('(1)エネルギー価格等入力'!N39="要件不該当","要件不該当",IF(M16&lt;=-30%,"要件該当","要件不該当")))))))</f>
        <v/>
      </c>
      <c r="N32" s="337" t="str">
        <f>IF(AND('(1)エネルギー価格等入力'!O39="",'(2)売上高入力'!N16=""),"",IF(AND('(1)エネルギー価格等入力'!O39="",'(2)売上高入力'!N16&lt;=-30%),"エネ価格未入力",IF(AND('(1)エネルギー価格等入力'!O39="",'(2)売上高入力'!N16&gt;-30%),"要件不該当",IF(AND('(1)エネルギー価格等入力'!O39="要件該当",'(2)売上高入力'!N16=""),"売上高未入力",IF(AND('(1)エネルギー価格等入力'!O39="要件不該当",'(2)売上高入力'!N16=""),"要件不該当",IF('(1)エネルギー価格等入力'!O39="要件不該当","要件不該当",IF(N16&lt;=-30%,"要件該当","要件不該当")))))))</f>
        <v/>
      </c>
      <c r="O32" s="337" t="str">
        <f>IF(AND('(1)エネルギー価格等入力'!P39="",'(2)売上高入力'!O16=""),"",IF(AND('(1)エネルギー価格等入力'!P39="",'(2)売上高入力'!O16&lt;=-30%),"エネ価格未入力",IF(AND('(1)エネルギー価格等入力'!P39="",'(2)売上高入力'!O16&gt;-30%),"要件不該当",IF(AND('(1)エネルギー価格等入力'!P39="要件該当",'(2)売上高入力'!O16=""),"売上高未入力",IF(AND('(1)エネルギー価格等入力'!P39="要件不該当",'(2)売上高入力'!O16=""),"要件不該当",IF('(1)エネルギー価格等入力'!P39="要件不該当","要件不該当",IF(O16&lt;=-30%,"要件該当","要件不該当")))))))</f>
        <v/>
      </c>
      <c r="P32" s="337" t="str">
        <f>IF(AND('(1)エネルギー価格等入力'!Q39="",'(2)売上高入力'!P16=""),"",IF(AND('(1)エネルギー価格等入力'!Q39="",'(2)売上高入力'!P16&lt;=-30%),"エネ価格未入力",IF(AND('(1)エネルギー価格等入力'!Q39="",'(2)売上高入力'!P16&gt;-30%),"要件不該当",IF(AND('(1)エネルギー価格等入力'!Q39="要件該当",'(2)売上高入力'!P16=""),"売上高未入力",IF(AND('(1)エネルギー価格等入力'!Q39="要件不該当",'(2)売上高入力'!P16=""),"要件不該当",IF('(1)エネルギー価格等入力'!Q39="要件不該当","要件不該当",IF(P16&lt;=-30%,"要件該当","要件不該当")))))))</f>
        <v/>
      </c>
      <c r="Q32" s="337" t="str">
        <f>IF(AND('(1)エネルギー価格等入力'!R39="",'(2)売上高入力'!Q16=""),"",IF(AND('(1)エネルギー価格等入力'!R39="",'(2)売上高入力'!Q16&lt;=-30%),"エネ価格未入力",IF(AND('(1)エネルギー価格等入力'!R39="",'(2)売上高入力'!Q16&gt;-30%),"要件不該当",IF(AND('(1)エネルギー価格等入力'!R39="要件該当",'(2)売上高入力'!Q16=""),"売上高未入力",IF(AND('(1)エネルギー価格等入力'!R39="要件不該当",'(2)売上高入力'!Q16=""),"要件不該当",IF('(1)エネルギー価格等入力'!R39="要件不該当","要件不該当",IF(Q16&lt;=-30%,"要件該当","要件不該当")))))))</f>
        <v/>
      </c>
      <c r="S32" s="390" t="str">
        <f>IF(CZ29=0,"",IF(CZ27&gt;=2,"申請は下記基準月",IF(AND(S29="申請不可",CZ30&gt;=1),CZ30&amp;"期間あり","")))</f>
        <v/>
      </c>
      <c r="V32" s="337" t="str">
        <f>IF(AND('(1)エネルギー価格等入力'!V39="",'(2)売上高入力'!V16=""),"",IF(AND('(1)エネルギー価格等入力'!V39="",'(2)売上高入力'!V16&lt;=-30%),"エネ価格未入力",IF(AND('(1)エネルギー価格等入力'!V39="",'(2)売上高入力'!V16&gt;-30%),"要件不該当",IF(AND('(1)エネルギー価格等入力'!V39="要件該当",'(2)売上高入力'!V16=""),"売上高未入力",IF(AND('(1)エネルギー価格等入力'!V39="要件不該当",'(2)売上高入力'!V16=""),"要件不該当",IF('(1)エネルギー価格等入力'!V39="要件不該当","要件不該当",IF(V16&lt;=-30%,"要件該当","要件不該当")))))))</f>
        <v/>
      </c>
      <c r="W32" s="337" t="str">
        <f>IF(AND('(1)エネルギー価格等入力'!W39="",'(2)売上高入力'!W16=""),"",IF(AND('(1)エネルギー価格等入力'!W39="",'(2)売上高入力'!W16&lt;=-30%),"エネ価格未入力",IF(AND('(1)エネルギー価格等入力'!W39="",'(2)売上高入力'!W16&gt;-30%),"要件不該当",IF(AND('(1)エネルギー価格等入力'!W39="要件該当",'(2)売上高入力'!W16=""),"売上高未入力",IF(AND('(1)エネルギー価格等入力'!W39="要件不該当",'(2)売上高入力'!W16=""),"要件不該当",IF('(1)エネルギー価格等入力'!W39="要件不該当","要件不該当",IF(W16&lt;=-30%,"要件該当","要件不該当")))))))</f>
        <v/>
      </c>
      <c r="X32" s="337" t="str">
        <f>IF(AND('(1)エネルギー価格等入力'!X39="",'(2)売上高入力'!X16=""),"",IF(AND('(1)エネルギー価格等入力'!X39="",'(2)売上高入力'!X16&lt;=-30%),"エネ価格未入力",IF(AND('(1)エネルギー価格等入力'!X39="",'(2)売上高入力'!X16&gt;-30%),"要件不該当",IF(AND('(1)エネルギー価格等入力'!X39="要件該当",'(2)売上高入力'!X16=""),"売上高未入力",IF(AND('(1)エネルギー価格等入力'!X39="要件不該当",'(2)売上高入力'!X16=""),"要件不該当",IF('(1)エネルギー価格等入力'!X39="要件不該当","要件不該当",IF(X16&lt;=-30%,"要件該当","要件不該当")))))))</f>
        <v/>
      </c>
      <c r="Y32" s="337" t="str">
        <f>IF(AND('(1)エネルギー価格等入力'!Y39="",'(2)売上高入力'!Y16=""),"",IF(AND('(1)エネルギー価格等入力'!Y39="",'(2)売上高入力'!Y16&lt;=-30%),"エネ価格未入力",IF(AND('(1)エネルギー価格等入力'!Y39="",'(2)売上高入力'!Y16&gt;-30%),"要件不該当",IF(AND('(1)エネルギー価格等入力'!Y39="要件該当",'(2)売上高入力'!Y16=""),"売上高未入力",IF(AND('(1)エネルギー価格等入力'!Y39="要件不該当",'(2)売上高入力'!Y16=""),"要件不該当",IF('(1)エネルギー価格等入力'!Y39="要件不該当","要件不該当",IF(Y16&lt;=-30%,"要件該当","要件不該当")))))))</f>
        <v/>
      </c>
      <c r="Z32" s="337" t="str">
        <f>IF(AND('(1)エネルギー価格等入力'!Z39="",'(2)売上高入力'!Z16=""),"",IF(AND('(1)エネルギー価格等入力'!Z39="",'(2)売上高入力'!Z16&lt;=-30%),"エネ価格未入力",IF(AND('(1)エネルギー価格等入力'!Z39="",'(2)売上高入力'!Z16&gt;-30%),"要件不該当",IF(AND('(1)エネルギー価格等入力'!Z39="要件該当",'(2)売上高入力'!Z16=""),"売上高未入力",IF(AND('(1)エネルギー価格等入力'!Z39="要件不該当",'(2)売上高入力'!Z16=""),"要件不該当",IF('(1)エネルギー価格等入力'!Z39="要件不該当","要件不該当",IF(Z16&lt;=-30%,"要件該当","要件不該当")))))))</f>
        <v/>
      </c>
      <c r="AA32" s="337" t="str">
        <f>IF(AND('(1)エネルギー価格等入力'!AA39="",'(2)売上高入力'!AA16=""),"",IF(AND('(1)エネルギー価格等入力'!AA39="",'(2)売上高入力'!AA16&lt;=-30%),"エネ価格未入力",IF(AND('(1)エネルギー価格等入力'!AA39="",'(2)売上高入力'!AA16&gt;-30%),"要件不該当",IF(AND('(1)エネルギー価格等入力'!AA39="要件該当",'(2)売上高入力'!AA16=""),"売上高未入力",IF(AND('(1)エネルギー価格等入力'!AA39="要件不該当",'(2)売上高入力'!AA16=""),"要件不該当",IF('(1)エネルギー価格等入力'!AA39="要件不該当","要件不該当",IF(AA16&lt;=-30%,"要件該当","要件不該当")))))))</f>
        <v/>
      </c>
      <c r="AB32" s="337" t="str">
        <f>IF(AND('(1)エネルギー価格等入力'!AB39="",'(2)売上高入力'!AB16=""),"",IF(AND('(1)エネルギー価格等入力'!AB39="",'(2)売上高入力'!AB16&lt;=-30%),"エネ価格未入力",IF(AND('(1)エネルギー価格等入力'!AB39="",'(2)売上高入力'!AB16&gt;-30%),"要件不該当",IF(AND('(1)エネルギー価格等入力'!AB39="要件該当",'(2)売上高入力'!AB16=""),"売上高未入力",IF(AND('(1)エネルギー価格等入力'!AB39="要件不該当",'(2)売上高入力'!AB16=""),"要件不該当",IF('(1)エネルギー価格等入力'!AB39="要件不該当","要件不該当",IF(AB16&lt;=-30%,"要件該当","要件不該当")))))))</f>
        <v/>
      </c>
      <c r="AC32" s="337" t="str">
        <f>IF(AND('(1)エネルギー価格等入力'!AC39="",'(2)売上高入力'!AC16=""),"",IF(AND('(1)エネルギー価格等入力'!AC39="",'(2)売上高入力'!AC16&lt;=-30%),"エネ価格未入力",IF(AND('(1)エネルギー価格等入力'!AC39="",'(2)売上高入力'!AC16&gt;-30%),"要件不該当",IF(AND('(1)エネルギー価格等入力'!AC39="要件該当",'(2)売上高入力'!AC16=""),"売上高未入力",IF(AND('(1)エネルギー価格等入力'!AC39="要件不該当",'(2)売上高入力'!AC16=""),"要件不該当",IF('(1)エネルギー価格等入力'!AC39="要件不該当","要件不該当",IF(AC16&lt;=-30%,"要件該当","要件不該当")))))))</f>
        <v/>
      </c>
      <c r="AD32" s="337" t="str">
        <f>IF(AND('(1)エネルギー価格等入力'!AD39="",'(2)売上高入力'!AD16=""),"",IF(AND('(1)エネルギー価格等入力'!AD39="",'(2)売上高入力'!AD16&lt;=-30%),"エネ価格未入力",IF(AND('(1)エネルギー価格等入力'!AD39="",'(2)売上高入力'!AD16&gt;-30%),"要件不該当",IF(AND('(1)エネルギー価格等入力'!AD39="要件該当",'(2)売上高入力'!AD16=""),"売上高未入力",IF(AND('(1)エネルギー価格等入力'!AD39="要件不該当",'(2)売上高入力'!AD16=""),"要件不該当",IF('(1)エネルギー価格等入力'!AD39="要件不該当","要件不該当",IF(AD16&lt;=-30%,"要件該当","要件不該当")))))))</f>
        <v/>
      </c>
      <c r="AE32" s="337" t="str">
        <f>IF(AND('(1)エネルギー価格等入力'!AE39="",'(2)売上高入力'!AE16=""),"",IF(AND('(1)エネルギー価格等入力'!AE39="",'(2)売上高入力'!AE16&lt;=-30%),"エネ価格未入力",IF(AND('(1)エネルギー価格等入力'!AE39="",'(2)売上高入力'!AE16&gt;-30%),"要件不該当",IF(AND('(1)エネルギー価格等入力'!AE39="要件該当",'(2)売上高入力'!AE16=""),"売上高未入力",IF(AND('(1)エネルギー価格等入力'!AE39="要件不該当",'(2)売上高入力'!AE16=""),"要件不該当",IF('(1)エネルギー価格等入力'!AE39="要件不該当","要件不該当",IF(AE16&lt;=-30%,"要件該当","要件不該当")))))))</f>
        <v/>
      </c>
      <c r="AF32" s="337" t="str">
        <f>IF(AND('(1)エネルギー価格等入力'!AF39="",'(2)売上高入力'!AF16=""),"",IF(AND('(1)エネルギー価格等入力'!AF39="",'(2)売上高入力'!AF16&lt;=-30%),"エネ価格未入力",IF(AND('(1)エネルギー価格等入力'!AF39="",'(2)売上高入力'!AF16&gt;-30%),"要件不該当",IF(AND('(1)エネルギー価格等入力'!AF39="要件該当",'(2)売上高入力'!AF16=""),"売上高未入力",IF(AND('(1)エネルギー価格等入力'!AF39="要件不該当",'(2)売上高入力'!AF16=""),"要件不該当",IF('(1)エネルギー価格等入力'!AF39="要件不該当","要件不該当",IF(AF16&lt;=-30%,"要件該当","要件不該当")))))))</f>
        <v/>
      </c>
      <c r="AG32" s="337" t="str">
        <f>IF(AND('(1)エネルギー価格等入力'!AG39="",'(2)売上高入力'!AG16=""),"",IF(AND('(1)エネルギー価格等入力'!AG39="",'(2)売上高入力'!AG16&lt;=-30%),"エネ価格未入力",IF(AND('(1)エネルギー価格等入力'!AG39="",'(2)売上高入力'!AG16&gt;-30%),"要件不該当",IF(AND('(1)エネルギー価格等入力'!AG39="要件該当",'(2)売上高入力'!AG16=""),"売上高未入力",IF(AND('(1)エネルギー価格等入力'!AG39="要件不該当",'(2)売上高入力'!AG16=""),"要件不該当",IF('(1)エネルギー価格等入力'!AG39="要件不該当","要件不該当",IF(AG16&lt;=-30%,"要件該当","要件不該当")))))))</f>
        <v/>
      </c>
      <c r="AH32" s="337" t="str">
        <f>IF(AND('(1)エネルギー価格等入力'!AH39="",'(2)売上高入力'!AH16=""),"",IF(AND('(1)エネルギー価格等入力'!AH39="",'(2)売上高入力'!AH16&lt;=-30%),"エネ価格未入力",IF(AND('(1)エネルギー価格等入力'!AH39="",'(2)売上高入力'!AH16&gt;-30%),"要件不該当",IF(AND('(1)エネルギー価格等入力'!AH39="要件該当",'(2)売上高入力'!AH16=""),"売上高未入力",IF(AND('(1)エネルギー価格等入力'!AH39="要件不該当",'(2)売上高入力'!AH16=""),"要件不該当",IF('(1)エネルギー価格等入力'!AH39="要件不該当","要件不該当",IF(AH16&lt;=-30%,"要件該当","要件不該当")))))))</f>
        <v/>
      </c>
      <c r="AI32" s="337" t="str">
        <f>IF(AND('(1)エネルギー価格等入力'!AI39="",'(2)売上高入力'!AI16=""),"",IF(AND('(1)エネルギー価格等入力'!AI39="",'(2)売上高入力'!AI16&lt;=-30%),"エネ価格未入力",IF(AND('(1)エネルギー価格等入力'!AI39="",'(2)売上高入力'!AI16&gt;-30%),"要件不該当",IF(AND('(1)エネルギー価格等入力'!AI39="要件該当",'(2)売上高入力'!AI16=""),"売上高未入力",IF(AND('(1)エネルギー価格等入力'!AI39="要件不該当",'(2)売上高入力'!AI16=""),"要件不該当",IF('(1)エネルギー価格等入力'!AI39="要件不該当","要件不該当",IF(AI16&lt;=-30%,"要件該当","要件不該当")))))))</f>
        <v/>
      </c>
      <c r="AJ32" s="337" t="str">
        <f>IF(AND('(1)エネルギー価格等入力'!AJ39="",'(2)売上高入力'!AJ16=""),"",IF(AND('(1)エネルギー価格等入力'!AJ39="",'(2)売上高入力'!AJ16&lt;=-30%),"エネ価格未入力",IF(AND('(1)エネルギー価格等入力'!AJ39="",'(2)売上高入力'!AJ16&gt;-30%),"要件不該当",IF(AND('(1)エネルギー価格等入力'!AJ39="要件該当",'(2)売上高入力'!AJ16=""),"売上高未入力",IF(AND('(1)エネルギー価格等入力'!AJ39="要件不該当",'(2)売上高入力'!AJ16=""),"要件不該当",IF('(1)エネルギー価格等入力'!AJ39="要件不該当","要件不該当",IF(AJ16&lt;=-30%,"要件該当","要件不該当")))))))</f>
        <v/>
      </c>
      <c r="AK32" s="337" t="str">
        <f>IF(AND('(1)エネルギー価格等入力'!AK39="",'(2)売上高入力'!AK16=""),"",IF(AND('(1)エネルギー価格等入力'!AK39="",'(2)売上高入力'!AK16&lt;=-30%),"エネ価格未入力",IF(AND('(1)エネルギー価格等入力'!AK39="",'(2)売上高入力'!AK16&gt;-30%),"要件不該当",IF(AND('(1)エネルギー価格等入力'!AK39="要件該当",'(2)売上高入力'!AK16=""),"売上高未入力",IF(AND('(1)エネルギー価格等入力'!AK39="要件不該当",'(2)売上高入力'!AK16=""),"要件不該当",IF('(1)エネルギー価格等入力'!AK39="要件不該当","要件不該当",IF(AK16&lt;=-30%,"要件該当","要件不該当")))))))</f>
        <v/>
      </c>
      <c r="AL32" s="337" t="str">
        <f>IF(AND('(1)エネルギー価格等入力'!AL39="",'(2)売上高入力'!AL16=""),"",IF(AND('(1)エネルギー価格等入力'!AL39="",'(2)売上高入力'!AL16&lt;=-30%),"エネ価格未入力",IF(AND('(1)エネルギー価格等入力'!AL39="",'(2)売上高入力'!AL16&gt;-30%),"要件不該当",IF(AND('(1)エネルギー価格等入力'!AL39="要件該当",'(2)売上高入力'!AL16=""),"売上高未入力",IF(AND('(1)エネルギー価格等入力'!AL39="要件不該当",'(2)売上高入力'!AL16=""),"要件不該当",IF('(1)エネルギー価格等入力'!AL39="要件不該当","要件不該当",IF(AL16&lt;=-30%,"要件該当","要件不該当")))))))</f>
        <v/>
      </c>
      <c r="AM32" s="337" t="str">
        <f>IF(AND('(1)エネルギー価格等入力'!AM39="",'(2)売上高入力'!AM16=""),"",IF(AND('(1)エネルギー価格等入力'!AM39="",'(2)売上高入力'!AM16&lt;=-30%),"エネ価格未入力",IF(AND('(1)エネルギー価格等入力'!AM39="",'(2)売上高入力'!AM16&gt;-30%),"要件不該当",IF(AND('(1)エネルギー価格等入力'!AM39="要件該当",'(2)売上高入力'!AM16=""),"売上高未入力",IF(AND('(1)エネルギー価格等入力'!AM39="要件不該当",'(2)売上高入力'!AM16=""),"要件不該当",IF('(1)エネルギー価格等入力'!AM39="要件不該当","要件不該当",IF(AM16&lt;=-30%,"要件該当","要件不該当")))))))</f>
        <v/>
      </c>
      <c r="AN32" s="337" t="str">
        <f>IF(AND('(1)エネルギー価格等入力'!AN39="",'(2)売上高入力'!AN16=""),"",IF(AND('(1)エネルギー価格等入力'!AN39="",'(2)売上高入力'!AN16&lt;=-30%),"エネ価格未入力",IF(AND('(1)エネルギー価格等入力'!AN39="",'(2)売上高入力'!AN16&gt;-30%),"要件不該当",IF(AND('(1)エネルギー価格等入力'!AN39="要件該当",'(2)売上高入力'!AN16=""),"売上高未入力",IF(AND('(1)エネルギー価格等入力'!AN39="要件不該当",'(2)売上高入力'!AN16=""),"要件不該当",IF('(1)エネルギー価格等入力'!AN39="要件不該当","要件不該当",IF(AN16&lt;=-30%,"要件該当","要件不該当")))))))</f>
        <v/>
      </c>
      <c r="AO32" s="337" t="str">
        <f>IF(AND('(1)エネルギー価格等入力'!AO39="",'(2)売上高入力'!AO16=""),"",IF(AND('(1)エネルギー価格等入力'!AO39="",'(2)売上高入力'!AO16&lt;=-30%),"エネ価格未入力",IF(AND('(1)エネルギー価格等入力'!AO39="",'(2)売上高入力'!AO16&gt;-30%),"要件不該当",IF(AND('(1)エネルギー価格等入力'!AO39="要件該当",'(2)売上高入力'!AO16=""),"売上高未入力",IF(AND('(1)エネルギー価格等入力'!AO39="要件不該当",'(2)売上高入力'!AO16=""),"要件不該当",IF('(1)エネルギー価格等入力'!AO39="要件不該当","要件不該当",IF(AO16&lt;=-30%,"要件該当","要件不該当")))))))</f>
        <v/>
      </c>
      <c r="AP32" s="337" t="str">
        <f>IF(AND('(1)エネルギー価格等入力'!AP39="",'(2)売上高入力'!AP16=""),"",IF(AND('(1)エネルギー価格等入力'!AP39="",'(2)売上高入力'!AP16&lt;=-30%),"エネ価格未入力",IF(AND('(1)エネルギー価格等入力'!AP39="",'(2)売上高入力'!AP16&gt;-30%),"要件不該当",IF(AND('(1)エネルギー価格等入力'!AP39="要件該当",'(2)売上高入力'!AP16=""),"売上高未入力",IF(AND('(1)エネルギー価格等入力'!AP39="要件不該当",'(2)売上高入力'!AP16=""),"要件不該当",IF('(1)エネルギー価格等入力'!AP39="要件不該当","要件不該当",IF(AP16&lt;=-30%,"要件該当","要件不該当")))))))</f>
        <v/>
      </c>
      <c r="AQ32" s="337" t="str">
        <f>IF(AND('(1)エネルギー価格等入力'!AQ39="",'(2)売上高入力'!AQ16=""),"",IF(AND('(1)エネルギー価格等入力'!AQ39="",'(2)売上高入力'!AQ16&lt;=-30%),"エネ価格未入力",IF(AND('(1)エネルギー価格等入力'!AQ39="",'(2)売上高入力'!AQ16&gt;-30%),"要件不該当",IF(AND('(1)エネルギー価格等入力'!AQ39="要件該当",'(2)売上高入力'!AQ16=""),"売上高未入力",IF(AND('(1)エネルギー価格等入力'!AQ39="要件不該当",'(2)売上高入力'!AQ16=""),"要件不該当",IF('(1)エネルギー価格等入力'!AQ39="要件不該当","要件不該当",IF(AQ16&lt;=-30%,"要件該当","要件不該当")))))))</f>
        <v/>
      </c>
      <c r="AR32" s="337" t="str">
        <f>IF(AND('(1)エネルギー価格等入力'!AR39="",'(2)売上高入力'!AR16=""),"",IF(AND('(1)エネルギー価格等入力'!AR39="",'(2)売上高入力'!AR16&lt;=-30%),"エネ価格未入力",IF(AND('(1)エネルギー価格等入力'!AR39="",'(2)売上高入力'!AR16&gt;-30%),"要件不該当",IF(AND('(1)エネルギー価格等入力'!AR39="要件該当",'(2)売上高入力'!AR16=""),"売上高未入力",IF(AND('(1)エネルギー価格等入力'!AR39="要件不該当",'(2)売上高入力'!AR16=""),"要件不該当",IF('(1)エネルギー価格等入力'!AR39="要件不該当","要件不該当",IF(AR16&lt;=-30%,"要件該当","要件不該当")))))))</f>
        <v/>
      </c>
      <c r="AS32" s="337" t="str">
        <f>IF(AND('(1)エネルギー価格等入力'!AS39="",'(2)売上高入力'!AS16=""),"",IF(AND('(1)エネルギー価格等入力'!AS39="",'(2)売上高入力'!AS16&lt;=-30%),"エネ価格未入力",IF(AND('(1)エネルギー価格等入力'!AS39="",'(2)売上高入力'!AS16&gt;-30%),"要件不該当",IF(AND('(1)エネルギー価格等入力'!AS39="要件該当",'(2)売上高入力'!AS16=""),"売上高未入力",IF(AND('(1)エネルギー価格等入力'!AS39="要件不該当",'(2)売上高入力'!AS16=""),"要件不該当",IF('(1)エネルギー価格等入力'!AS39="要件不該当","要件不該当",IF(AS16&lt;=-30%,"要件該当","要件不該当")))))))</f>
        <v/>
      </c>
      <c r="AT32" s="337" t="str">
        <f>IF(AND('(1)エネルギー価格等入力'!AT39="",'(2)売上高入力'!AT16=""),"",IF(AND('(1)エネルギー価格等入力'!AT39="",'(2)売上高入力'!AT16&lt;=-30%),"エネ価格未入力",IF(AND('(1)エネルギー価格等入力'!AT39="",'(2)売上高入力'!AT16&gt;-30%),"要件不該当",IF(AND('(1)エネルギー価格等入力'!AT39="要件該当",'(2)売上高入力'!AT16=""),"売上高未入力",IF(AND('(1)エネルギー価格等入力'!AT39="要件不該当",'(2)売上高入力'!AT16=""),"要件不該当",IF('(1)エネルギー価格等入力'!AT39="要件不該当","要件不該当",IF(AT16&lt;=-30%,"要件該当","要件不該当")))))))</f>
        <v/>
      </c>
      <c r="AU32" s="337" t="str">
        <f>IF(AND('(1)エネルギー価格等入力'!AU39="",'(2)売上高入力'!AU16=""),"",IF(AND('(1)エネルギー価格等入力'!AU39="",'(2)売上高入力'!AU16&lt;=-30%),"エネ価格未入力",IF(AND('(1)エネルギー価格等入力'!AU39="",'(2)売上高入力'!AU16&gt;-30%),"要件不該当",IF(AND('(1)エネルギー価格等入力'!AU39="要件該当",'(2)売上高入力'!AU16=""),"売上高未入力",IF(AND('(1)エネルギー価格等入力'!AU39="要件不該当",'(2)売上高入力'!AU16=""),"要件不該当",IF('(1)エネルギー価格等入力'!AU39="要件不該当","要件不該当",IF(AU16&lt;=-30%,"要件該当","要件不該当")))))))</f>
        <v/>
      </c>
      <c r="AV32" s="337" t="str">
        <f>IF(AND('(1)エネルギー価格等入力'!AV39="",'(2)売上高入力'!AV16=""),"",IF(AND('(1)エネルギー価格等入力'!AV39="",'(2)売上高入力'!AV16&lt;=-30%),"エネ価格未入力",IF(AND('(1)エネルギー価格等入力'!AV39="",'(2)売上高入力'!AV16&gt;-30%),"要件不該当",IF(AND('(1)エネルギー価格等入力'!AV39="要件該当",'(2)売上高入力'!AV16=""),"売上高未入力",IF(AND('(1)エネルギー価格等入力'!AV39="要件不該当",'(2)売上高入力'!AV16=""),"要件不該当",IF('(1)エネルギー価格等入力'!AV39="要件不該当","要件不該当",IF(AV16&lt;=-30%,"要件該当","要件不該当")))))))</f>
        <v/>
      </c>
      <c r="AW32" s="337" t="str">
        <f>IF(AND('(1)エネルギー価格等入力'!AW39="",'(2)売上高入力'!AW16=""),"",IF(AND('(1)エネルギー価格等入力'!AW39="",'(2)売上高入力'!AW16&lt;=-30%),"エネ価格未入力",IF(AND('(1)エネルギー価格等入力'!AW39="",'(2)売上高入力'!AW16&gt;-30%),"要件不該当",IF(AND('(1)エネルギー価格等入力'!AW39="要件該当",'(2)売上高入力'!AW16=""),"売上高未入力",IF(AND('(1)エネルギー価格等入力'!AW39="要件不該当",'(2)売上高入力'!AW16=""),"要件不該当",IF('(1)エネルギー価格等入力'!AW39="要件不該当","要件不該当",IF(AW16&lt;=-30%,"要件該当","要件不該当")))))))</f>
        <v/>
      </c>
      <c r="AX32" s="337" t="str">
        <f>IF(AND('(1)エネルギー価格等入力'!AX39="",'(2)売上高入力'!AX16=""),"",IF(AND('(1)エネルギー価格等入力'!AX39="",'(2)売上高入力'!AX16&lt;=-30%),"エネ価格未入力",IF(AND('(1)エネルギー価格等入力'!AX39="",'(2)売上高入力'!AX16&gt;-30%),"要件不該当",IF(AND('(1)エネルギー価格等入力'!AX39="要件該当",'(2)売上高入力'!AX16=""),"売上高未入力",IF(AND('(1)エネルギー価格等入力'!AX39="要件不該当",'(2)売上高入力'!AX16=""),"要件不該当",IF('(1)エネルギー価格等入力'!AX39="要件不該当","要件不該当",IF(AX16&lt;=-30%,"要件該当","要件不該当")))))))</f>
        <v/>
      </c>
      <c r="AY32" s="337" t="str">
        <f>IF(AND('(1)エネルギー価格等入力'!AY39="",'(2)売上高入力'!AY16=""),"",IF(AND('(1)エネルギー価格等入力'!AY39="",'(2)売上高入力'!AY16&lt;=-30%),"エネ価格未入力",IF(AND('(1)エネルギー価格等入力'!AY39="",'(2)売上高入力'!AY16&gt;-30%),"要件不該当",IF(AND('(1)エネルギー価格等入力'!AY39="要件該当",'(2)売上高入力'!AY16=""),"売上高未入力",IF(AND('(1)エネルギー価格等入力'!AY39="要件不該当",'(2)売上高入力'!AY16=""),"要件不該当",IF('(1)エネルギー価格等入力'!AY39="要件不該当","要件不該当",IF(AY16&lt;=-30%,"要件該当","要件不該当")))))))</f>
        <v/>
      </c>
      <c r="AZ32" s="337" t="str">
        <f>IF(AND('(1)エネルギー価格等入力'!AZ39="",'(2)売上高入力'!AZ16=""),"",IF(AND('(1)エネルギー価格等入力'!AZ39="",'(2)売上高入力'!AZ16&lt;=-30%),"エネ価格未入力",IF(AND('(1)エネルギー価格等入力'!AZ39="",'(2)売上高入力'!AZ16&gt;-30%),"要件不該当",IF(AND('(1)エネルギー価格等入力'!AZ39="要件該当",'(2)売上高入力'!AZ16=""),"売上高未入力",IF(AND('(1)エネルギー価格等入力'!AZ39="要件不該当",'(2)売上高入力'!AZ16=""),"要件不該当",IF('(1)エネルギー価格等入力'!AZ39="要件不該当","要件不該当",IF(AZ16&lt;=-30%,"要件該当","要件不該当")))))))</f>
        <v/>
      </c>
      <c r="BA32" s="337" t="str">
        <f>IF(AND('(1)エネルギー価格等入力'!BA39="",'(2)売上高入力'!BA16=""),"",IF(AND('(1)エネルギー価格等入力'!BA39="",'(2)売上高入力'!BA16&lt;=-30%),"エネ価格未入力",IF(AND('(1)エネルギー価格等入力'!BA39="",'(2)売上高入力'!BA16&gt;-30%),"要件不該当",IF(AND('(1)エネルギー価格等入力'!BA39="要件該当",'(2)売上高入力'!BA16=""),"売上高未入力",IF(AND('(1)エネルギー価格等入力'!BA39="要件不該当",'(2)売上高入力'!BA16=""),"要件不該当",IF('(1)エネルギー価格等入力'!BA39="要件不該当","要件不該当",IF(BA16&lt;=-30%,"要件該当","要件不該当")))))))</f>
        <v/>
      </c>
      <c r="BB32" s="337" t="str">
        <f>IF(AND('(1)エネルギー価格等入力'!BB39="",'(2)売上高入力'!BB16=""),"",IF(AND('(1)エネルギー価格等入力'!BB39="",'(2)売上高入力'!BB16&lt;=-30%),"エネ価格未入力",IF(AND('(1)エネルギー価格等入力'!BB39="",'(2)売上高入力'!BB16&gt;-30%),"要件不該当",IF(AND('(1)エネルギー価格等入力'!BB39="要件該当",'(2)売上高入力'!BB16=""),"売上高未入力",IF(AND('(1)エネルギー価格等入力'!BB39="要件不該当",'(2)売上高入力'!BB16=""),"要件不該当",IF('(1)エネルギー価格等入力'!BB39="要件不該当","要件不該当",IF(BB16&lt;=-30%,"要件該当","要件不該当")))))))</f>
        <v/>
      </c>
      <c r="BC32" s="337" t="str">
        <f>IF(AND('(1)エネルギー価格等入力'!BC39="",'(2)売上高入力'!BC16=""),"",IF(AND('(1)エネルギー価格等入力'!BC39="",'(2)売上高入力'!BC16&lt;=-30%),"エネ価格未入力",IF(AND('(1)エネルギー価格等入力'!BC39="",'(2)売上高入力'!BC16&gt;-30%),"要件不該当",IF(AND('(1)エネルギー価格等入力'!BC39="要件該当",'(2)売上高入力'!BC16=""),"売上高未入力",IF(AND('(1)エネルギー価格等入力'!BC39="要件不該当",'(2)売上高入力'!BC16=""),"要件不該当",IF('(1)エネルギー価格等入力'!BC39="要件不該当","要件不該当",IF(BC16&lt;=-30%,"要件該当","要件不該当")))))))</f>
        <v/>
      </c>
      <c r="BD32" s="337" t="str">
        <f>IF(AND('(1)エネルギー価格等入力'!BD39="",'(2)売上高入力'!BD16=""),"",IF(AND('(1)エネルギー価格等入力'!BD39="",'(2)売上高入力'!BD16&lt;=-30%),"エネ価格未入力",IF(AND('(1)エネルギー価格等入力'!BD39="",'(2)売上高入力'!BD16&gt;-30%),"要件不該当",IF(AND('(1)エネルギー価格等入力'!BD39="要件該当",'(2)売上高入力'!BD16=""),"売上高未入力",IF(AND('(1)エネルギー価格等入力'!BD39="要件不該当",'(2)売上高入力'!BD16=""),"要件不該当",IF('(1)エネルギー価格等入力'!BD39="要件不該当","要件不該当",IF(BD16&lt;=-30%,"要件該当","要件不該当")))))))</f>
        <v/>
      </c>
      <c r="BE32" s="337" t="str">
        <f>IF(AND('(1)エネルギー価格等入力'!BE39="",'(2)売上高入力'!BE16=""),"",IF(AND('(1)エネルギー価格等入力'!BE39="",'(2)売上高入力'!BE16&lt;=-30%),"エネ価格未入力",IF(AND('(1)エネルギー価格等入力'!BE39="",'(2)売上高入力'!BE16&gt;-30%),"要件不該当",IF(AND('(1)エネルギー価格等入力'!BE39="要件該当",'(2)売上高入力'!BE16=""),"売上高未入力",IF(AND('(1)エネルギー価格等入力'!BE39="要件不該当",'(2)売上高入力'!BE16=""),"要件不該当",IF('(1)エネルギー価格等入力'!BE39="要件不該当","要件不該当",IF(BE16&lt;=-30%,"要件該当","要件不該当")))))))</f>
        <v/>
      </c>
      <c r="BF32" s="337" t="str">
        <f>IF(AND('(1)エネルギー価格等入力'!BF39="",'(2)売上高入力'!BF16=""),"",IF(AND('(1)エネルギー価格等入力'!BF39="",'(2)売上高入力'!BF16&lt;=-30%),"エネ価格未入力",IF(AND('(1)エネルギー価格等入力'!BF39="",'(2)売上高入力'!BF16&gt;-30%),"要件不該当",IF(AND('(1)エネルギー価格等入力'!BF39="要件該当",'(2)売上高入力'!BF16=""),"売上高未入力",IF(AND('(1)エネルギー価格等入力'!BF39="要件不該当",'(2)売上高入力'!BF16=""),"要件不該当",IF('(1)エネルギー価格等入力'!BF39="要件不該当","要件不該当",IF(BF16&lt;=-30%,"要件該当","要件不該当")))))))</f>
        <v/>
      </c>
      <c r="BG32" s="337" t="str">
        <f>IF(AND('(1)エネルギー価格等入力'!BG39="",'(2)売上高入力'!BG16=""),"",IF(AND('(1)エネルギー価格等入力'!BG39="",'(2)売上高入力'!BG16&lt;=-30%),"エネ価格未入力",IF(AND('(1)エネルギー価格等入力'!BG39="",'(2)売上高入力'!BG16&gt;-30%),"要件不該当",IF(AND('(1)エネルギー価格等入力'!BG39="要件該当",'(2)売上高入力'!BG16=""),"売上高未入力",IF(AND('(1)エネルギー価格等入力'!BG39="要件不該当",'(2)売上高入力'!BG16=""),"要件不該当",IF('(1)エネルギー価格等入力'!BG39="要件不該当","要件不該当",IF(BG16&lt;=-30%,"要件該当","要件不該当")))))))</f>
        <v/>
      </c>
      <c r="BH32" s="337" t="str">
        <f>IF(AND('(1)エネルギー価格等入力'!BH39="",'(2)売上高入力'!BH16=""),"",IF(AND('(1)エネルギー価格等入力'!BH39="",'(2)売上高入力'!BH16&lt;=-30%),"エネ価格未入力",IF(AND('(1)エネルギー価格等入力'!BH39="",'(2)売上高入力'!BH16&gt;-30%),"要件不該当",IF(AND('(1)エネルギー価格等入力'!BH39="要件該当",'(2)売上高入力'!BH16=""),"売上高未入力",IF(AND('(1)エネルギー価格等入力'!BH39="要件不該当",'(2)売上高入力'!BH16=""),"要件不該当",IF('(1)エネルギー価格等入力'!BH39="要件不該当","要件不該当",IF(BH16&lt;=-30%,"要件該当","要件不該当")))))))</f>
        <v/>
      </c>
      <c r="BI32" s="337" t="str">
        <f>IF(AND('(1)エネルギー価格等入力'!BI39="",'(2)売上高入力'!BI16=""),"",IF(AND('(1)エネルギー価格等入力'!BI39="",'(2)売上高入力'!BI16&lt;=-30%),"エネ価格未入力",IF(AND('(1)エネルギー価格等入力'!BI39="",'(2)売上高入力'!BI16&gt;-30%),"要件不該当",IF(AND('(1)エネルギー価格等入力'!BI39="要件該当",'(2)売上高入力'!BI16=""),"売上高未入力",IF(AND('(1)エネルギー価格等入力'!BI39="要件不該当",'(2)売上高入力'!BI16=""),"要件不該当",IF('(1)エネルギー価格等入力'!BI39="要件不該当","要件不該当",IF(BI16&lt;=-30%,"要件該当","要件不該当")))))))</f>
        <v/>
      </c>
      <c r="BJ32" s="337" t="str">
        <f>IF(AND('(1)エネルギー価格等入力'!BJ39="",'(2)売上高入力'!BJ16=""),"",IF(AND('(1)エネルギー価格等入力'!BJ39="",'(2)売上高入力'!BJ16&lt;=-30%),"エネ価格未入力",IF(AND('(1)エネルギー価格等入力'!BJ39="",'(2)売上高入力'!BJ16&gt;-30%),"要件不該当",IF(AND('(1)エネルギー価格等入力'!BJ39="要件該当",'(2)売上高入力'!BJ16=""),"売上高未入力",IF(AND('(1)エネルギー価格等入力'!BJ39="要件不該当",'(2)売上高入力'!BJ16=""),"要件不該当",IF('(1)エネルギー価格等入力'!BJ39="要件不該当","要件不該当",IF(BJ16&lt;=-30%,"要件該当","要件不該当")))))))</f>
        <v/>
      </c>
      <c r="BK32" s="337" t="str">
        <f>IF(AND('(1)エネルギー価格等入力'!BK39="",'(2)売上高入力'!BK16=""),"",IF(AND('(1)エネルギー価格等入力'!BK39="",'(2)売上高入力'!BK16&lt;=-30%),"エネ価格未入力",IF(AND('(1)エネルギー価格等入力'!BK39="",'(2)売上高入力'!BK16&gt;-30%),"要件不該当",IF(AND('(1)エネルギー価格等入力'!BK39="要件該当",'(2)売上高入力'!BK16=""),"売上高未入力",IF(AND('(1)エネルギー価格等入力'!BK39="要件不該当",'(2)売上高入力'!BK16=""),"要件不該当",IF('(1)エネルギー価格等入力'!BK39="要件不該当","要件不該当",IF(BK16&lt;=-30%,"要件該当","要件不該当")))))))</f>
        <v/>
      </c>
      <c r="BL32" s="337" t="str">
        <f>IF(AND('(1)エネルギー価格等入力'!BL39="",'(2)売上高入力'!BL16=""),"",IF(AND('(1)エネルギー価格等入力'!BL39="",'(2)売上高入力'!BL16&lt;=-30%),"エネ価格未入力",IF(AND('(1)エネルギー価格等入力'!BL39="",'(2)売上高入力'!BL16&gt;-30%),"要件不該当",IF(AND('(1)エネルギー価格等入力'!BL39="要件該当",'(2)売上高入力'!BL16=""),"売上高未入力",IF(AND('(1)エネルギー価格等入力'!BL39="要件不該当",'(2)売上高入力'!BL16=""),"要件不該当",IF('(1)エネルギー価格等入力'!BL39="要件不該当","要件不該当",IF(BL16&lt;=-30%,"要件該当","要件不該当")))))))</f>
        <v/>
      </c>
      <c r="BM32" s="337" t="str">
        <f>IF(AND('(1)エネルギー価格等入力'!BM39="",'(2)売上高入力'!BM16=""),"",IF(AND('(1)エネルギー価格等入力'!BM39="",'(2)売上高入力'!BM16&lt;=-30%),"エネ価格未入力",IF(AND('(1)エネルギー価格等入力'!BM39="",'(2)売上高入力'!BM16&gt;-30%),"要件不該当",IF(AND('(1)エネルギー価格等入力'!BM39="要件該当",'(2)売上高入力'!BM16=""),"売上高未入力",IF(AND('(1)エネルギー価格等入力'!BM39="要件不該当",'(2)売上高入力'!BM16=""),"要件不該当",IF('(1)エネルギー価格等入力'!BM39="要件不該当","要件不該当",IF(BM16&lt;=-30%,"要件該当","要件不該当")))))))</f>
        <v/>
      </c>
      <c r="BN32" s="337" t="str">
        <f>IF(AND('(1)エネルギー価格等入力'!BN39="",'(2)売上高入力'!BN16=""),"",IF(AND('(1)エネルギー価格等入力'!BN39="",'(2)売上高入力'!BN16&lt;=-30%),"エネ価格未入力",IF(AND('(1)エネルギー価格等入力'!BN39="",'(2)売上高入力'!BN16&gt;-30%),"要件不該当",IF(AND('(1)エネルギー価格等入力'!BN39="要件該当",'(2)売上高入力'!BN16=""),"売上高未入力",IF(AND('(1)エネルギー価格等入力'!BN39="要件不該当",'(2)売上高入力'!BN16=""),"要件不該当",IF('(1)エネルギー価格等入力'!BN39="要件不該当","要件不該当",IF(BN16&lt;=-30%,"要件該当","要件不該当")))))))</f>
        <v/>
      </c>
      <c r="BO32" s="337" t="str">
        <f>IF(AND('(1)エネルギー価格等入力'!BO39="",'(2)売上高入力'!BO16=""),"",IF(AND('(1)エネルギー価格等入力'!BO39="",'(2)売上高入力'!BO16&lt;=-30%),"エネ価格未入力",IF(AND('(1)エネルギー価格等入力'!BO39="",'(2)売上高入力'!BO16&gt;-30%),"要件不該当",IF(AND('(1)エネルギー価格等入力'!BO39="要件該当",'(2)売上高入力'!BO16=""),"売上高未入力",IF(AND('(1)エネルギー価格等入力'!BO39="要件不該当",'(2)売上高入力'!BO16=""),"要件不該当",IF('(1)エネルギー価格等入力'!BO39="要件不該当","要件不該当",IF(BO16&lt;=-30%,"要件該当","要件不該当")))))))</f>
        <v/>
      </c>
      <c r="BP32" s="337" t="str">
        <f>IF(AND('(1)エネルギー価格等入力'!BP39="",'(2)売上高入力'!BP16=""),"",IF(AND('(1)エネルギー価格等入力'!BP39="",'(2)売上高入力'!BP16&lt;=-30%),"エネ価格未入力",IF(AND('(1)エネルギー価格等入力'!BP39="",'(2)売上高入力'!BP16&gt;-30%),"要件不該当",IF(AND('(1)エネルギー価格等入力'!BP39="要件該当",'(2)売上高入力'!BP16=""),"売上高未入力",IF(AND('(1)エネルギー価格等入力'!BP39="要件不該当",'(2)売上高入力'!BP16=""),"要件不該当",IF('(1)エネルギー価格等入力'!BP39="要件不該当","要件不該当",IF(BP16&lt;=-30%,"要件該当","要件不該当")))))))</f>
        <v/>
      </c>
      <c r="BQ32" s="337" t="str">
        <f>IF(AND('(1)エネルギー価格等入力'!BQ39="",'(2)売上高入力'!BQ16=""),"",IF(AND('(1)エネルギー価格等入力'!BQ39="",'(2)売上高入力'!BQ16&lt;=-30%),"エネ価格未入力",IF(AND('(1)エネルギー価格等入力'!BQ39="",'(2)売上高入力'!BQ16&gt;-30%),"要件不該当",IF(AND('(1)エネルギー価格等入力'!BQ39="要件該当",'(2)売上高入力'!BQ16=""),"売上高未入力",IF(AND('(1)エネルギー価格等入力'!BQ39="要件不該当",'(2)売上高入力'!BQ16=""),"要件不該当",IF('(1)エネルギー価格等入力'!BQ39="要件不該当","要件不該当",IF(BQ16&lt;=-30%,"要件該当","要件不該当")))))))</f>
        <v/>
      </c>
      <c r="BR32" s="337" t="str">
        <f>IF(AND('(1)エネルギー価格等入力'!BR39="",'(2)売上高入力'!BR16=""),"",IF(AND('(1)エネルギー価格等入力'!BR39="",'(2)売上高入力'!BR16&lt;=-30%),"エネ価格未入力",IF(AND('(1)エネルギー価格等入力'!BR39="",'(2)売上高入力'!BR16&gt;-30%),"要件不該当",IF(AND('(1)エネルギー価格等入力'!BR39="要件該当",'(2)売上高入力'!BR16=""),"売上高未入力",IF(AND('(1)エネルギー価格等入力'!BR39="要件不該当",'(2)売上高入力'!BR16=""),"要件不該当",IF('(1)エネルギー価格等入力'!BR39="要件不該当","要件不該当",IF(BR16&lt;=-30%,"要件該当","要件不該当")))))))</f>
        <v/>
      </c>
      <c r="BS32" s="337" t="str">
        <f>IF(AND('(1)エネルギー価格等入力'!BS39="",'(2)売上高入力'!BS16=""),"",IF(AND('(1)エネルギー価格等入力'!BS39="",'(2)売上高入力'!BS16&lt;=-30%),"エネ価格未入力",IF(AND('(1)エネルギー価格等入力'!BS39="",'(2)売上高入力'!BS16&gt;-30%),"要件不該当",IF(AND('(1)エネルギー価格等入力'!BS39="要件該当",'(2)売上高入力'!BS16=""),"売上高未入力",IF(AND('(1)エネルギー価格等入力'!BS39="要件不該当",'(2)売上高入力'!BS16=""),"要件不該当",IF('(1)エネルギー価格等入力'!BS39="要件不該当","要件不該当",IF(BS16&lt;=-30%,"要件該当","要件不該当")))))))</f>
        <v/>
      </c>
      <c r="BT32" s="337" t="str">
        <f>IF(AND('(1)エネルギー価格等入力'!BT39="",'(2)売上高入力'!BT16=""),"",IF(AND('(1)エネルギー価格等入力'!BT39="",'(2)売上高入力'!BT16&lt;=-30%),"エネ価格未入力",IF(AND('(1)エネルギー価格等入力'!BT39="",'(2)売上高入力'!BT16&gt;-30%),"要件不該当",IF(AND('(1)エネルギー価格等入力'!BT39="要件該当",'(2)売上高入力'!BT16=""),"売上高未入力",IF(AND('(1)エネルギー価格等入力'!BT39="要件不該当",'(2)売上高入力'!BT16=""),"要件不該当",IF('(1)エネルギー価格等入力'!BT39="要件不該当","要件不該当",IF(BT16&lt;=-30%,"要件該当","要件不該当")))))))</f>
        <v/>
      </c>
      <c r="BU32" s="337" t="str">
        <f>IF(AND('(1)エネルギー価格等入力'!BU39="",'(2)売上高入力'!BU16=""),"",IF(AND('(1)エネルギー価格等入力'!BU39="",'(2)売上高入力'!BU16&lt;=-30%),"エネ価格未入力",IF(AND('(1)エネルギー価格等入力'!BU39="",'(2)売上高入力'!BU16&gt;-30%),"要件不該当",IF(AND('(1)エネルギー価格等入力'!BU39="要件該当",'(2)売上高入力'!BU16=""),"売上高未入力",IF(AND('(1)エネルギー価格等入力'!BU39="要件不該当",'(2)売上高入力'!BU16=""),"要件不該当",IF('(1)エネルギー価格等入力'!BU39="要件不該当","要件不該当",IF(BU16&lt;=-30%,"要件該当","要件不該当")))))))</f>
        <v/>
      </c>
      <c r="BV32" s="337" t="str">
        <f>IF(AND('(1)エネルギー価格等入力'!BV39="",'(2)売上高入力'!BV16=""),"",IF(AND('(1)エネルギー価格等入力'!BV39="",'(2)売上高入力'!BV16&lt;=-30%),"エネ価格未入力",IF(AND('(1)エネルギー価格等入力'!BV39="",'(2)売上高入力'!BV16&gt;-30%),"要件不該当",IF(AND('(1)エネルギー価格等入力'!BV39="要件該当",'(2)売上高入力'!BV16=""),"売上高未入力",IF(AND('(1)エネルギー価格等入力'!BV39="要件不該当",'(2)売上高入力'!BV16=""),"要件不該当",IF('(1)エネルギー価格等入力'!BV39="要件不該当","要件不該当",IF(BV16&lt;=-30%,"要件該当","要件不該当")))))))</f>
        <v/>
      </c>
      <c r="BW32" s="337" t="str">
        <f>IF(AND('(1)エネルギー価格等入力'!BW39="",'(2)売上高入力'!BW16=""),"",IF(AND('(1)エネルギー価格等入力'!BW39="",'(2)売上高入力'!BW16&lt;=-30%),"エネ価格未入力",IF(AND('(1)エネルギー価格等入力'!BW39="",'(2)売上高入力'!BW16&gt;-30%),"要件不該当",IF(AND('(1)エネルギー価格等入力'!BW39="要件該当",'(2)売上高入力'!BW16=""),"売上高未入力",IF(AND('(1)エネルギー価格等入力'!BW39="要件不該当",'(2)売上高入力'!BW16=""),"要件不該当",IF('(1)エネルギー価格等入力'!BW39="要件不該当","要件不該当",IF(BW16&lt;=-30%,"要件該当","要件不該当")))))))</f>
        <v/>
      </c>
      <c r="BX32" s="337" t="str">
        <f>IF(AND('(1)エネルギー価格等入力'!BX39="",'(2)売上高入力'!BX16=""),"",IF(AND('(1)エネルギー価格等入力'!BX39="",'(2)売上高入力'!BX16&lt;=-30%),"エネ価格未入力",IF(AND('(1)エネルギー価格等入力'!BX39="",'(2)売上高入力'!BX16&gt;-30%),"要件不該当",IF(AND('(1)エネルギー価格等入力'!BX39="要件該当",'(2)売上高入力'!BX16=""),"売上高未入力",IF(AND('(1)エネルギー価格等入力'!BX39="要件不該当",'(2)売上高入力'!BX16=""),"要件不該当",IF('(1)エネルギー価格等入力'!BX39="要件不該当","要件不該当",IF(BX16&lt;=-30%,"要件該当","要件不該当")))))))</f>
        <v/>
      </c>
      <c r="BY32" s="337" t="str">
        <f>IF(AND('(1)エネルギー価格等入力'!BY39="",'(2)売上高入力'!BY16=""),"",IF(AND('(1)エネルギー価格等入力'!BY39="",'(2)売上高入力'!BY16&lt;=-30%),"エネ価格未入力",IF(AND('(1)エネルギー価格等入力'!BY39="",'(2)売上高入力'!BY16&gt;-30%),"要件不該当",IF(AND('(1)エネルギー価格等入力'!BY39="要件該当",'(2)売上高入力'!BY16=""),"売上高未入力",IF(AND('(1)エネルギー価格等入力'!BY39="要件不該当",'(2)売上高入力'!BY16=""),"要件不該当",IF('(1)エネルギー価格等入力'!BY39="要件不該当","要件不該当",IF(BY16&lt;=-30%,"要件該当","要件不該当")))))))</f>
        <v/>
      </c>
      <c r="BZ32" s="337" t="str">
        <f>IF(AND('(1)エネルギー価格等入力'!BZ39="",'(2)売上高入力'!BZ16=""),"",IF(AND('(1)エネルギー価格等入力'!BZ39="",'(2)売上高入力'!BZ16&lt;=-30%),"エネ価格未入力",IF(AND('(1)エネルギー価格等入力'!BZ39="",'(2)売上高入力'!BZ16&gt;-30%),"要件不該当",IF(AND('(1)エネルギー価格等入力'!BZ39="要件該当",'(2)売上高入力'!BZ16=""),"売上高未入力",IF(AND('(1)エネルギー価格等入力'!BZ39="要件不該当",'(2)売上高入力'!BZ16=""),"要件不該当",IF('(1)エネルギー価格等入力'!BZ39="要件不該当","要件不該当",IF(BZ16&lt;=-30%,"要件該当","要件不該当")))))))</f>
        <v/>
      </c>
      <c r="CA32" s="337" t="str">
        <f>IF(AND('(1)エネルギー価格等入力'!CA39="",'(2)売上高入力'!CA16=""),"",IF(AND('(1)エネルギー価格等入力'!CA39="",'(2)売上高入力'!CA16&lt;=-30%),"エネ価格未入力",IF(AND('(1)エネルギー価格等入力'!CA39="",'(2)売上高入力'!CA16&gt;-30%),"要件不該当",IF(AND('(1)エネルギー価格等入力'!CA39="要件該当",'(2)売上高入力'!CA16=""),"売上高未入力",IF(AND('(1)エネルギー価格等入力'!CA39="要件不該当",'(2)売上高入力'!CA16=""),"要件不該当",IF('(1)エネルギー価格等入力'!CA39="要件不該当","要件不該当",IF(CA16&lt;=-30%,"要件該当","要件不該当")))))))</f>
        <v/>
      </c>
      <c r="CB32" s="337" t="str">
        <f>IF(AND('(1)エネルギー価格等入力'!CB39="",'(2)売上高入力'!CB16=""),"",IF(AND('(1)エネルギー価格等入力'!CB39="",'(2)売上高入力'!CB16&lt;=-30%),"エネ価格未入力",IF(AND('(1)エネルギー価格等入力'!CB39="",'(2)売上高入力'!CB16&gt;-30%),"要件不該当",IF(AND('(1)エネルギー価格等入力'!CB39="要件該当",'(2)売上高入力'!CB16=""),"売上高未入力",IF(AND('(1)エネルギー価格等入力'!CB39="要件不該当",'(2)売上高入力'!CB16=""),"要件不該当",IF('(1)エネルギー価格等入力'!CB39="要件不該当","要件不該当",IF(CB16&lt;=-30%,"要件該当","要件不該当")))))))</f>
        <v/>
      </c>
      <c r="CC32" s="337" t="str">
        <f>IF(AND('(1)エネルギー価格等入力'!CC39="",'(2)売上高入力'!CC16=""),"",IF(AND('(1)エネルギー価格等入力'!CC39="",'(2)売上高入力'!CC16&lt;=-30%),"エネ価格未入力",IF(AND('(1)エネルギー価格等入力'!CC39="",'(2)売上高入力'!CC16&gt;-30%),"要件不該当",IF(AND('(1)エネルギー価格等入力'!CC39="要件該当",'(2)売上高入力'!CC16=""),"売上高未入力",IF(AND('(1)エネルギー価格等入力'!CC39="要件不該当",'(2)売上高入力'!CC16=""),"要件不該当",IF('(1)エネルギー価格等入力'!CC39="要件不該当","要件不該当",IF(CC16&lt;=-30%,"要件該当","要件不該当")))))))</f>
        <v/>
      </c>
      <c r="CD32" s="337" t="str">
        <f>IF(AND('(1)エネルギー価格等入力'!CD39="",'(2)売上高入力'!CD16=""),"",IF(AND('(1)エネルギー価格等入力'!CD39="",'(2)売上高入力'!CD16&lt;=-30%),"エネ価格未入力",IF(AND('(1)エネルギー価格等入力'!CD39="",'(2)売上高入力'!CD16&gt;-30%),"要件不該当",IF(AND('(1)エネルギー価格等入力'!CD39="要件該当",'(2)売上高入力'!CD16=""),"売上高未入力",IF(AND('(1)エネルギー価格等入力'!CD39="要件不該当",'(2)売上高入力'!CD16=""),"要件不該当",IF('(1)エネルギー価格等入力'!CD39="要件不該当","要件不該当",IF(CD16&lt;=-30%,"要件該当","要件不該当")))))))</f>
        <v/>
      </c>
      <c r="CE32" s="337" t="str">
        <f>IF(AND('(1)エネルギー価格等入力'!CE39="",'(2)売上高入力'!CE16=""),"",IF(AND('(1)エネルギー価格等入力'!CE39="",'(2)売上高入力'!CE16&lt;=-30%),"エネ価格未入力",IF(AND('(1)エネルギー価格等入力'!CE39="",'(2)売上高入力'!CE16&gt;-30%),"要件不該当",IF(AND('(1)エネルギー価格等入力'!CE39="要件該当",'(2)売上高入力'!CE16=""),"売上高未入力",IF(AND('(1)エネルギー価格等入力'!CE39="要件不該当",'(2)売上高入力'!CE16=""),"要件不該当",IF('(1)エネルギー価格等入力'!CE39="要件不該当","要件不該当",IF(CE16&lt;=-30%,"要件該当","要件不該当")))))))</f>
        <v/>
      </c>
      <c r="CF32" s="337" t="str">
        <f>IF(AND('(1)エネルギー価格等入力'!CF39="",'(2)売上高入力'!CF16=""),"",IF(AND('(1)エネルギー価格等入力'!CF39="",'(2)売上高入力'!CF16&lt;=-30%),"エネ価格未入力",IF(AND('(1)エネルギー価格等入力'!CF39="",'(2)売上高入力'!CF16&gt;-30%),"要件不該当",IF(AND('(1)エネルギー価格等入力'!CF39="要件該当",'(2)売上高入力'!CF16=""),"売上高未入力",IF(AND('(1)エネルギー価格等入力'!CF39="要件不該当",'(2)売上高入力'!CF16=""),"要件不該当",IF('(1)エネルギー価格等入力'!CF39="要件不該当","要件不該当",IF(CF16&lt;=-30%,"要件該当","要件不該当")))))))</f>
        <v/>
      </c>
      <c r="CG32" s="337" t="str">
        <f>IF(AND('(1)エネルギー価格等入力'!CG39="",'(2)売上高入力'!CG16=""),"",IF(AND('(1)エネルギー価格等入力'!CG39="",'(2)売上高入力'!CG16&lt;=-30%),"エネ価格未入力",IF(AND('(1)エネルギー価格等入力'!CG39="",'(2)売上高入力'!CG16&gt;-30%),"要件不該当",IF(AND('(1)エネルギー価格等入力'!CG39="要件該当",'(2)売上高入力'!CG16=""),"売上高未入力",IF(AND('(1)エネルギー価格等入力'!CG39="要件不該当",'(2)売上高入力'!CG16=""),"要件不該当",IF('(1)エネルギー価格等入力'!CG39="要件不該当","要件不該当",IF(CG16&lt;=-30%,"要件該当","要件不該当")))))))</f>
        <v/>
      </c>
      <c r="CH32" s="337" t="str">
        <f>IF(AND('(1)エネルギー価格等入力'!CH39="",'(2)売上高入力'!CH16=""),"",IF(AND('(1)エネルギー価格等入力'!CH39="",'(2)売上高入力'!CH16&lt;=-30%),"エネ価格未入力",IF(AND('(1)エネルギー価格等入力'!CH39="",'(2)売上高入力'!CH16&gt;-30%),"要件不該当",IF(AND('(1)エネルギー価格等入力'!CH39="要件該当",'(2)売上高入力'!CH16=""),"売上高未入力",IF(AND('(1)エネルギー価格等入力'!CH39="要件不該当",'(2)売上高入力'!CH16=""),"要件不該当",IF('(1)エネルギー価格等入力'!CH39="要件不該当","要件不該当",IF(CH16&lt;=-30%,"要件該当","要件不該当")))))))</f>
        <v/>
      </c>
      <c r="CI32" s="337" t="str">
        <f>IF(AND('(1)エネルギー価格等入力'!CI39="",'(2)売上高入力'!CI16=""),"",IF(AND('(1)エネルギー価格等入力'!CI39="",'(2)売上高入力'!CI16&lt;=-30%),"エネ価格未入力",IF(AND('(1)エネルギー価格等入力'!CI39="",'(2)売上高入力'!CI16&gt;-30%),"要件不該当",IF(AND('(1)エネルギー価格等入力'!CI39="要件該当",'(2)売上高入力'!CI16=""),"売上高未入力",IF(AND('(1)エネルギー価格等入力'!CI39="要件不該当",'(2)売上高入力'!CI16=""),"要件不該当",IF('(1)エネルギー価格等入力'!CI39="要件不該当","要件不該当",IF(CI16&lt;=-30%,"要件該当","要件不該当")))))))</f>
        <v/>
      </c>
      <c r="CJ32" s="337" t="str">
        <f>IF(AND('(1)エネルギー価格等入力'!CJ39="",'(2)売上高入力'!CJ16=""),"",IF(AND('(1)エネルギー価格等入力'!CJ39="",'(2)売上高入力'!CJ16&lt;=-30%),"エネ価格未入力",IF(AND('(1)エネルギー価格等入力'!CJ39="",'(2)売上高入力'!CJ16&gt;-30%),"要件不該当",IF(AND('(1)エネルギー価格等入力'!CJ39="要件該当",'(2)売上高入力'!CJ16=""),"売上高未入力",IF(AND('(1)エネルギー価格等入力'!CJ39="要件不該当",'(2)売上高入力'!CJ16=""),"要件不該当",IF('(1)エネルギー価格等入力'!CJ39="要件不該当","要件不該当",IF(CJ16&lt;=-30%,"要件該当","要件不該当")))))))</f>
        <v/>
      </c>
      <c r="CK32" s="337" t="str">
        <f>IF(AND('(1)エネルギー価格等入力'!CK39="",'(2)売上高入力'!CK16=""),"",IF(AND('(1)エネルギー価格等入力'!CK39="",'(2)売上高入力'!CK16&lt;=-30%),"エネ価格未入力",IF(AND('(1)エネルギー価格等入力'!CK39="",'(2)売上高入力'!CK16&gt;-30%),"要件不該当",IF(AND('(1)エネルギー価格等入力'!CK39="要件該当",'(2)売上高入力'!CK16=""),"売上高未入力",IF(AND('(1)エネルギー価格等入力'!CK39="要件不該当",'(2)売上高入力'!CK16=""),"要件不該当",IF('(1)エネルギー価格等入力'!CK39="要件不該当","要件不該当",IF(CK16&lt;=-30%,"要件該当","要件不該当")))))))</f>
        <v/>
      </c>
      <c r="CL32" s="337" t="str">
        <f>IF(AND('(1)エネルギー価格等入力'!CL39="",'(2)売上高入力'!CL16=""),"",IF(AND('(1)エネルギー価格等入力'!CL39="",'(2)売上高入力'!CL16&lt;=-30%),"エネ価格未入力",IF(AND('(1)エネルギー価格等入力'!CL39="",'(2)売上高入力'!CL16&gt;-30%),"要件不該当",IF(AND('(1)エネルギー価格等入力'!CL39="要件該当",'(2)売上高入力'!CL16=""),"売上高未入力",IF(AND('(1)エネルギー価格等入力'!CL39="要件不該当",'(2)売上高入力'!CL16=""),"要件不該当",IF('(1)エネルギー価格等入力'!CL39="要件不該当","要件不該当",IF(CL16&lt;=-30%,"要件該当","要件不該当")))))))</f>
        <v/>
      </c>
      <c r="CM32" s="337" t="str">
        <f>IF(AND('(1)エネルギー価格等入力'!CM39="",'(2)売上高入力'!CM16=""),"",IF(AND('(1)エネルギー価格等入力'!CM39="",'(2)売上高入力'!CM16&lt;=-30%),"エネ価格未入力",IF(AND('(1)エネルギー価格等入力'!CM39="",'(2)売上高入力'!CM16&gt;-30%),"要件不該当",IF(AND('(1)エネルギー価格等入力'!CM39="要件該当",'(2)売上高入力'!CM16=""),"売上高未入力",IF(AND('(1)エネルギー価格等入力'!CM39="要件不該当",'(2)売上高入力'!CM16=""),"要件不該当",IF('(1)エネルギー価格等入力'!CM39="要件不該当","要件不該当",IF(CM16&lt;=-30%,"要件該当","要件不該当")))))))</f>
        <v/>
      </c>
      <c r="CN32" s="337" t="str">
        <f>IF(AND('(1)エネルギー価格等入力'!CN39="",'(2)売上高入力'!CN16=""),"",IF(AND('(1)エネルギー価格等入力'!CN39="",'(2)売上高入力'!CN16&lt;=-30%),"エネ価格未入力",IF(AND('(1)エネルギー価格等入力'!CN39="",'(2)売上高入力'!CN16&gt;-30%),"要件不該当",IF(AND('(1)エネルギー価格等入力'!CN39="要件該当",'(2)売上高入力'!CN16=""),"売上高未入力",IF(AND('(1)エネルギー価格等入力'!CN39="要件不該当",'(2)売上高入力'!CN16=""),"要件不該当",IF('(1)エネルギー価格等入力'!CN39="要件不該当","要件不該当",IF(CN16&lt;=-30%,"要件該当","要件不該当")))))))</f>
        <v/>
      </c>
      <c r="CO32" s="337" t="str">
        <f>IF(AND('(1)エネルギー価格等入力'!CO39="",'(2)売上高入力'!CO16=""),"",IF(AND('(1)エネルギー価格等入力'!CO39="",'(2)売上高入力'!CO16&lt;=-30%),"エネ価格未入力",IF(AND('(1)エネルギー価格等入力'!CO39="",'(2)売上高入力'!CO16&gt;-30%),"要件不該当",IF(AND('(1)エネルギー価格等入力'!CO39="要件該当",'(2)売上高入力'!CO16=""),"売上高未入力",IF(AND('(1)エネルギー価格等入力'!CO39="要件不該当",'(2)売上高入力'!CO16=""),"要件不該当",IF('(1)エネルギー価格等入力'!CO39="要件不該当","要件不該当",IF(CO16&lt;=-30%,"要件該当","要件不該当")))))))</f>
        <v/>
      </c>
      <c r="CP32" s="337" t="str">
        <f>IF(AND('(1)エネルギー価格等入力'!CP39="",'(2)売上高入力'!CP16=""),"",IF(AND('(1)エネルギー価格等入力'!CP39="",'(2)売上高入力'!CP16&lt;=-30%),"エネ価格未入力",IF(AND('(1)エネルギー価格等入力'!CP39="",'(2)売上高入力'!CP16&gt;-30%),"要件不該当",IF(AND('(1)エネルギー価格等入力'!CP39="要件該当",'(2)売上高入力'!CP16=""),"売上高未入力",IF(AND('(1)エネルギー価格等入力'!CP39="要件不該当",'(2)売上高入力'!CP16=""),"要件不該当",IF('(1)エネルギー価格等入力'!CP39="要件不該当","要件不該当",IF(CP16&lt;=-30%,"要件該当","要件不該当")))))))</f>
        <v/>
      </c>
      <c r="CQ32" s="337" t="str">
        <f>IF(AND('(1)エネルギー価格等入力'!CQ39="",'(2)売上高入力'!CQ16=""),"",IF(AND('(1)エネルギー価格等入力'!CQ39="",'(2)売上高入力'!CQ16&lt;=-30%),"エネ価格未入力",IF(AND('(1)エネルギー価格等入力'!CQ39="",'(2)売上高入力'!CQ16&gt;-30%),"要件不該当",IF(AND('(1)エネルギー価格等入力'!CQ39="要件該当",'(2)売上高入力'!CQ16=""),"売上高未入力",IF(AND('(1)エネルギー価格等入力'!CQ39="要件不該当",'(2)売上高入力'!CQ16=""),"要件不該当",IF('(1)エネルギー価格等入力'!CQ39="要件不該当","要件不該当",IF(CQ16&lt;=-30%,"要件該当","要件不該当")))))))</f>
        <v/>
      </c>
      <c r="CR32" s="337" t="str">
        <f>IF(AND('(1)エネルギー価格等入力'!CR39="",'(2)売上高入力'!CR16=""),"",IF(AND('(1)エネルギー価格等入力'!CR39="",'(2)売上高入力'!CR16&lt;=-30%),"エネ価格未入力",IF(AND('(1)エネルギー価格等入力'!CR39="",'(2)売上高入力'!CR16&gt;-30%),"要件不該当",IF(AND('(1)エネルギー価格等入力'!CR39="要件該当",'(2)売上高入力'!CR16=""),"売上高未入力",IF(AND('(1)エネルギー価格等入力'!CR39="要件不該当",'(2)売上高入力'!CR16=""),"要件不該当",IF('(1)エネルギー価格等入力'!CR39="要件不該当","要件不該当",IF(CR16&lt;=-30%,"要件該当","要件不該当")))))))</f>
        <v/>
      </c>
      <c r="CS32" s="337" t="str">
        <f>IF(AND('(1)エネルギー価格等入力'!CS39="",'(2)売上高入力'!CS16=""),"",IF(AND('(1)エネルギー価格等入力'!CS39="",'(2)売上高入力'!CS16&lt;=-30%),"エネ価格未入力",IF(AND('(1)エネルギー価格等入力'!CS39="",'(2)売上高入力'!CS16&gt;-30%),"要件不該当",IF(AND('(1)エネルギー価格等入力'!CS39="要件該当",'(2)売上高入力'!CS16=""),"売上高未入力",IF(AND('(1)エネルギー価格等入力'!CS39="要件不該当",'(2)売上高入力'!CS16=""),"要件不該当",IF('(1)エネルギー価格等入力'!CS39="要件不該当","要件不該当",IF(CS16&lt;=-30%,"要件該当","要件不該当")))))))</f>
        <v/>
      </c>
      <c r="CT32" s="337" t="str">
        <f>IF(AND('(1)エネルギー価格等入力'!CT39="",'(2)売上高入力'!CT16=""),"",IF(AND('(1)エネルギー価格等入力'!CT39="",'(2)売上高入力'!CT16&lt;=-30%),"エネ価格未入力",IF(AND('(1)エネルギー価格等入力'!CT39="",'(2)売上高入力'!CT16&gt;-30%),"要件不該当",IF(AND('(1)エネルギー価格等入力'!CT39="要件該当",'(2)売上高入力'!CT16=""),"売上高未入力",IF(AND('(1)エネルギー価格等入力'!CT39="要件不該当",'(2)売上高入力'!CT16=""),"要件不該当",IF('(1)エネルギー価格等入力'!CT39="要件不該当","要件不該当",IF(CT16&lt;=-30%,"要件該当","要件不該当")))))))</f>
        <v/>
      </c>
      <c r="CW32" s="67" t="s">
        <v>38</v>
      </c>
      <c r="CX32" s="68">
        <f>COUNTIF(K30:Q32,"要件該当")</f>
        <v>0</v>
      </c>
      <c r="CZ32" s="67" t="s">
        <v>38</v>
      </c>
      <c r="DA32" s="68">
        <f>COUNTIF(N30:T32,"要件該当")</f>
        <v>0</v>
      </c>
    </row>
    <row r="33" spans="9:106" ht="17.25" customHeight="1">
      <c r="I33" s="322" t="s">
        <v>355</v>
      </c>
      <c r="R33" s="445" t="str">
        <f>IF(S29="申請可","申請上限額（法人20万円・個人10万円）","")</f>
        <v/>
      </c>
      <c r="S33" s="445"/>
      <c r="CW33" s="69" t="s">
        <v>39</v>
      </c>
      <c r="CX33" s="69"/>
      <c r="CZ33" s="69" t="s">
        <v>256</v>
      </c>
      <c r="DA33" s="69"/>
    </row>
    <row r="34" spans="9:106" ht="17.25" customHeight="1">
      <c r="I34" s="323" t="s">
        <v>57</v>
      </c>
      <c r="R34" s="341" t="str">
        <f>IF(S34="","","申請基準年")</f>
        <v/>
      </c>
      <c r="S34" s="342" t="str">
        <f>O64</f>
        <v/>
      </c>
      <c r="CW34" s="70" t="s">
        <v>40</v>
      </c>
      <c r="CX34" s="70">
        <f>COUNTBLANK('(1)エネルギー価格等入力'!L5:T8)</f>
        <v>36</v>
      </c>
      <c r="CZ34" s="70" t="s">
        <v>40</v>
      </c>
      <c r="DA34" s="70">
        <f>COUNTBLANK(L5:S5)</f>
        <v>8</v>
      </c>
    </row>
    <row r="35" spans="9:106" ht="17.25" customHeight="1">
      <c r="I35" s="323" t="s">
        <v>58</v>
      </c>
      <c r="R35" s="341" t="str">
        <f>IF(S35="","","申請基準月")</f>
        <v/>
      </c>
      <c r="S35" s="342" t="str">
        <f>P64</f>
        <v/>
      </c>
      <c r="CW35" s="70" t="s">
        <v>41</v>
      </c>
      <c r="CX35" s="70">
        <f>COUNTBLANK('(1)エネルギー価格等入力'!L10:T13)</f>
        <v>36</v>
      </c>
      <c r="CZ35" s="70" t="s">
        <v>41</v>
      </c>
      <c r="DA35" s="70">
        <f t="shared" ref="DA35:DA36" si="159">COUNTBLANK(L6:S6)</f>
        <v>8</v>
      </c>
    </row>
    <row r="36" spans="9:106" ht="17.25" customHeight="1">
      <c r="I36" s="323" t="s">
        <v>59</v>
      </c>
      <c r="R36" s="341" t="str">
        <f>IF(S36="","","算出額")</f>
        <v/>
      </c>
      <c r="S36" s="343" t="str">
        <f>Q64</f>
        <v/>
      </c>
      <c r="CW36" s="70" t="s">
        <v>42</v>
      </c>
      <c r="CX36" s="70">
        <f>COUNTBLANK('(1)エネルギー価格等入力'!L15:T18)</f>
        <v>36</v>
      </c>
      <c r="CZ36" s="70" t="s">
        <v>42</v>
      </c>
      <c r="DA36" s="70">
        <f t="shared" si="159"/>
        <v>8</v>
      </c>
    </row>
    <row r="37" spans="9:106" ht="18" customHeight="1">
      <c r="I37" s="24"/>
      <c r="R37" s="321"/>
      <c r="CW37" s="140" t="s">
        <v>43</v>
      </c>
      <c r="CX37" s="140">
        <f>COUNTBLANK('(1)エネルギー価格等入力'!L20:T23)</f>
        <v>36</v>
      </c>
      <c r="CZ37" s="140" t="s">
        <v>43</v>
      </c>
      <c r="DA37" s="70">
        <f>COUNTBLANK(L8:S8)</f>
        <v>8</v>
      </c>
    </row>
    <row r="38" spans="9:106" ht="19.5" customHeight="1">
      <c r="I38" s="459" t="str">
        <f>IF(AND('(1)エネルギー価格等入力'!CY42&gt;=1,DA38=0,S29="申請不可",'(3)付加価値額入力'!AB9='(3)付加価値額入力'!AC9),CW44,IF(AND('(1)エネルギー価格等入力'!CY42&gt;=1,DA38=0,S29="申請不可",'(3)付加価値額入力'!AB9=0),CW45,""))</f>
        <v/>
      </c>
      <c r="J38" s="459"/>
      <c r="K38" s="459"/>
      <c r="L38" s="459"/>
      <c r="M38" s="459"/>
      <c r="N38" s="459"/>
      <c r="O38" s="459"/>
      <c r="P38" s="459"/>
      <c r="Q38" s="459"/>
      <c r="R38" s="459"/>
      <c r="S38" s="459"/>
      <c r="CW38" s="73" t="s">
        <v>95</v>
      </c>
      <c r="CX38" s="73">
        <f>SUM(CX34:CX37)</f>
        <v>144</v>
      </c>
      <c r="CZ38" s="73" t="s">
        <v>95</v>
      </c>
      <c r="DA38" s="73">
        <f>SUM(DA34:DA37)</f>
        <v>32</v>
      </c>
    </row>
    <row r="39" spans="9:106" ht="19.5" customHeight="1">
      <c r="I39" s="459"/>
      <c r="J39" s="459"/>
      <c r="K39" s="459"/>
      <c r="L39" s="459"/>
      <c r="M39" s="459"/>
      <c r="N39" s="459"/>
      <c r="O39" s="459"/>
      <c r="P39" s="459"/>
      <c r="Q39" s="459"/>
      <c r="R39" s="459"/>
      <c r="S39" s="459"/>
    </row>
    <row r="40" spans="9:106" ht="19.5"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CW40" s="66" t="s">
        <v>99</v>
      </c>
      <c r="CX40" s="13">
        <f>COUNTBLANK(K5:S8)</f>
        <v>36</v>
      </c>
    </row>
    <row r="41" spans="9:106" ht="19.5">
      <c r="I41" s="81"/>
      <c r="J41" s="81"/>
      <c r="L41" s="81"/>
      <c r="M41" s="81"/>
      <c r="N41" s="81"/>
      <c r="O41" s="81"/>
      <c r="P41" s="81"/>
      <c r="Q41" s="81"/>
      <c r="R41" s="81"/>
      <c r="S41" s="81"/>
      <c r="CW41" s="73" t="s">
        <v>96</v>
      </c>
      <c r="CX41" s="141">
        <v>36</v>
      </c>
    </row>
    <row r="42" spans="9:106" ht="19.5">
      <c r="I42" s="81"/>
      <c r="J42" s="81"/>
      <c r="L42" s="81"/>
      <c r="M42" s="81"/>
      <c r="N42" s="81"/>
      <c r="O42" s="81"/>
      <c r="P42" s="81"/>
      <c r="Q42" s="81"/>
      <c r="R42" s="81"/>
      <c r="S42" s="81"/>
    </row>
    <row r="43" spans="9:106" ht="19.5">
      <c r="I43" s="81"/>
      <c r="J43" s="81"/>
      <c r="L43" s="81"/>
      <c r="M43" s="81"/>
      <c r="N43" s="81"/>
      <c r="O43" s="81"/>
      <c r="P43" s="81"/>
      <c r="Q43" s="81"/>
      <c r="R43" s="81"/>
      <c r="S43" s="81"/>
      <c r="CW43" s="145" t="s">
        <v>97</v>
      </c>
    </row>
    <row r="44" spans="9:106" ht="19.5">
      <c r="I44" s="81"/>
      <c r="J44" s="81"/>
      <c r="L44" s="81"/>
      <c r="M44" s="81"/>
      <c r="N44" s="81"/>
      <c r="O44" s="81"/>
      <c r="P44" s="81"/>
      <c r="Q44" s="81"/>
      <c r="R44" s="81"/>
      <c r="S44" s="81"/>
      <c r="CW44" s="146" t="s">
        <v>98</v>
      </c>
      <c r="CX44" s="147"/>
      <c r="CY44" s="147"/>
      <c r="CZ44" s="147"/>
      <c r="DA44" s="148"/>
      <c r="DB44" s="148"/>
    </row>
    <row r="45" spans="9:106" ht="19.5">
      <c r="I45" s="81"/>
      <c r="J45" s="81"/>
      <c r="L45" s="81"/>
      <c r="M45" s="81"/>
      <c r="N45" s="81"/>
      <c r="O45" s="81"/>
      <c r="P45" s="81"/>
      <c r="Q45" s="81"/>
      <c r="R45" s="81"/>
      <c r="S45" s="81"/>
      <c r="CW45" s="146" t="s">
        <v>364</v>
      </c>
      <c r="CX45" s="147"/>
      <c r="CY45" s="147"/>
      <c r="CZ45" s="147"/>
      <c r="DA45" s="148"/>
      <c r="DB45" s="148"/>
    </row>
    <row r="46" spans="9:106" ht="19.5">
      <c r="I46" s="81"/>
      <c r="J46" s="81"/>
      <c r="L46" s="81"/>
      <c r="M46" s="81"/>
      <c r="N46" s="81"/>
      <c r="O46" s="81"/>
      <c r="P46" s="81"/>
      <c r="Q46" s="81"/>
      <c r="R46" s="81"/>
      <c r="S46" s="81"/>
      <c r="CW46" s="297"/>
    </row>
    <row r="47" spans="9:106" ht="19.5">
      <c r="I47" s="81"/>
      <c r="J47" s="81"/>
      <c r="L47" s="81"/>
      <c r="M47" s="81"/>
      <c r="N47" s="81"/>
      <c r="O47" s="81"/>
      <c r="P47" s="81"/>
      <c r="Q47" s="81"/>
      <c r="R47" s="81"/>
      <c r="S47" s="81"/>
      <c r="CW47" s="297"/>
    </row>
    <row r="48" spans="9:106" ht="19.5">
      <c r="I48" s="81"/>
      <c r="J48" s="81"/>
      <c r="L48" s="81"/>
      <c r="M48" s="81"/>
      <c r="N48" s="81"/>
      <c r="O48" s="81"/>
      <c r="P48" s="81"/>
      <c r="Q48" s="81"/>
      <c r="R48" s="81"/>
      <c r="S48" s="81"/>
      <c r="CW48" s="297"/>
    </row>
    <row r="49" spans="9:106" ht="19.5">
      <c r="I49" s="81"/>
      <c r="J49" s="81"/>
      <c r="L49" s="81"/>
      <c r="M49" s="81"/>
      <c r="N49" s="81"/>
      <c r="O49" s="81"/>
      <c r="P49" s="81"/>
      <c r="Q49" s="81"/>
      <c r="R49" s="81"/>
      <c r="S49" s="81"/>
      <c r="CW49" s="297"/>
    </row>
    <row r="50" spans="9:106" ht="25.5" hidden="1">
      <c r="I50" s="300" t="s">
        <v>349</v>
      </c>
      <c r="J50" s="298"/>
      <c r="K50" s="261"/>
      <c r="L50" s="298"/>
      <c r="M50" s="298"/>
      <c r="N50" s="298"/>
      <c r="O50" s="298"/>
      <c r="P50" s="298"/>
      <c r="Q50" s="298"/>
      <c r="R50" s="298"/>
      <c r="S50" s="298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261"/>
      <c r="BJ50" s="261"/>
      <c r="BK50" s="261"/>
      <c r="BL50" s="261"/>
      <c r="BM50" s="261"/>
      <c r="BN50" s="261"/>
      <c r="BO50" s="261"/>
      <c r="BP50" s="261"/>
      <c r="BQ50" s="261"/>
      <c r="BR50" s="261"/>
      <c r="BS50" s="261"/>
      <c r="BT50" s="261"/>
      <c r="BU50" s="261"/>
      <c r="BV50" s="261"/>
      <c r="BW50" s="261"/>
      <c r="BX50" s="261"/>
      <c r="BY50" s="261"/>
      <c r="BZ50" s="261"/>
      <c r="CA50" s="261"/>
      <c r="CB50" s="261"/>
      <c r="CC50" s="261"/>
      <c r="CD50" s="261"/>
      <c r="CE50" s="261"/>
      <c r="CF50" s="261"/>
      <c r="CG50" s="261"/>
      <c r="CH50" s="261"/>
      <c r="CI50" s="261"/>
      <c r="CJ50" s="261"/>
      <c r="CK50" s="261"/>
      <c r="CL50" s="261"/>
      <c r="CM50" s="261"/>
      <c r="CN50" s="261"/>
      <c r="CO50" s="261"/>
      <c r="CP50" s="261"/>
      <c r="CQ50" s="261"/>
      <c r="CR50" s="261"/>
      <c r="CS50" s="261"/>
      <c r="CT50" s="261"/>
      <c r="CU50" s="261"/>
      <c r="CV50" s="261"/>
      <c r="CW50" s="299"/>
      <c r="CX50" s="261"/>
      <c r="CY50" s="261"/>
      <c r="CZ50" s="261"/>
      <c r="DA50" s="261"/>
      <c r="DB50" s="261"/>
    </row>
    <row r="51" spans="9:106" ht="19.5" hidden="1">
      <c r="I51" s="81"/>
      <c r="J51" s="81"/>
      <c r="L51" s="81"/>
      <c r="M51" s="81"/>
      <c r="N51" s="81"/>
      <c r="O51" s="81"/>
      <c r="P51" s="81"/>
      <c r="Q51" s="81"/>
      <c r="R51" s="81"/>
      <c r="S51" s="81"/>
    </row>
    <row r="52" spans="9:106" ht="24" hidden="1">
      <c r="I52" s="81"/>
      <c r="J52" s="81"/>
      <c r="K52" s="58" t="s">
        <v>347</v>
      </c>
      <c r="L52" s="81"/>
      <c r="M52" s="81"/>
      <c r="N52" s="81"/>
      <c r="O52" s="81"/>
      <c r="P52" s="81"/>
      <c r="Q52" s="81"/>
      <c r="R52" s="58" t="s">
        <v>348</v>
      </c>
      <c r="S52" s="81"/>
    </row>
    <row r="53" spans="9:106" s="188" customFormat="1" ht="19.5" hidden="1">
      <c r="I53" s="24"/>
      <c r="J53" s="263" t="s">
        <v>342</v>
      </c>
      <c r="K53" s="264">
        <v>1</v>
      </c>
      <c r="L53" s="265">
        <v>2</v>
      </c>
      <c r="M53" s="264">
        <v>3</v>
      </c>
      <c r="N53" s="265">
        <v>4</v>
      </c>
      <c r="O53" s="264">
        <v>5</v>
      </c>
      <c r="P53" s="265">
        <v>6</v>
      </c>
      <c r="Q53" s="264">
        <v>7</v>
      </c>
      <c r="R53" s="266">
        <v>1</v>
      </c>
      <c r="S53" s="267">
        <v>2</v>
      </c>
      <c r="T53" s="266">
        <v>3</v>
      </c>
      <c r="U53" s="267">
        <v>4</v>
      </c>
      <c r="V53" s="266">
        <v>5</v>
      </c>
      <c r="W53" s="267">
        <v>6</v>
      </c>
      <c r="X53" s="266">
        <v>7</v>
      </c>
      <c r="Y53" s="267">
        <v>8</v>
      </c>
      <c r="Z53" s="266">
        <v>9</v>
      </c>
      <c r="AA53" s="267">
        <v>10</v>
      </c>
      <c r="AB53" s="266">
        <v>11</v>
      </c>
      <c r="AC53" s="267">
        <v>12</v>
      </c>
      <c r="AD53" s="266">
        <v>13</v>
      </c>
      <c r="AE53" s="267">
        <v>14</v>
      </c>
      <c r="AF53" s="266">
        <v>15</v>
      </c>
      <c r="AG53" s="267">
        <v>16</v>
      </c>
      <c r="AH53" s="266">
        <v>17</v>
      </c>
      <c r="AI53" s="267">
        <v>18</v>
      </c>
      <c r="AJ53" s="266">
        <v>19</v>
      </c>
      <c r="AK53" s="267">
        <v>20</v>
      </c>
      <c r="AL53" s="266">
        <v>21</v>
      </c>
      <c r="AM53" s="267">
        <v>22</v>
      </c>
      <c r="AN53" s="266">
        <v>23</v>
      </c>
      <c r="AO53" s="267">
        <v>24</v>
      </c>
      <c r="AP53" s="266">
        <v>25</v>
      </c>
      <c r="AQ53" s="267">
        <v>26</v>
      </c>
      <c r="AR53" s="266">
        <v>27</v>
      </c>
      <c r="AS53" s="267">
        <v>28</v>
      </c>
      <c r="AT53" s="266">
        <v>29</v>
      </c>
      <c r="AU53" s="267">
        <v>30</v>
      </c>
      <c r="AV53" s="266">
        <v>31</v>
      </c>
      <c r="AW53" s="267">
        <v>32</v>
      </c>
      <c r="AX53" s="266">
        <v>33</v>
      </c>
      <c r="AY53" s="267">
        <v>34</v>
      </c>
      <c r="AZ53" s="266">
        <v>35</v>
      </c>
      <c r="BA53" s="267">
        <v>36</v>
      </c>
      <c r="BB53" s="266">
        <v>37</v>
      </c>
      <c r="BC53" s="267">
        <v>38</v>
      </c>
      <c r="BD53" s="266">
        <v>39</v>
      </c>
      <c r="BE53" s="267">
        <v>40</v>
      </c>
      <c r="BF53" s="266">
        <v>41</v>
      </c>
      <c r="BG53" s="267">
        <v>42</v>
      </c>
      <c r="BH53" s="266">
        <v>43</v>
      </c>
      <c r="BI53" s="267">
        <v>44</v>
      </c>
      <c r="BJ53" s="266">
        <v>45</v>
      </c>
      <c r="BK53" s="267">
        <v>46</v>
      </c>
      <c r="BL53" s="266">
        <v>47</v>
      </c>
      <c r="BM53" s="267">
        <v>48</v>
      </c>
      <c r="BN53" s="266">
        <v>49</v>
      </c>
      <c r="BO53" s="267">
        <v>50</v>
      </c>
      <c r="BP53" s="266">
        <v>51</v>
      </c>
      <c r="BQ53" s="267">
        <v>52</v>
      </c>
      <c r="BR53" s="266">
        <v>53</v>
      </c>
      <c r="BS53" s="267">
        <v>54</v>
      </c>
      <c r="BT53" s="266">
        <v>55</v>
      </c>
      <c r="BU53" s="267">
        <v>56</v>
      </c>
      <c r="BV53" s="266">
        <v>57</v>
      </c>
      <c r="BW53" s="267">
        <v>58</v>
      </c>
      <c r="BX53" s="266">
        <v>59</v>
      </c>
      <c r="BY53" s="267">
        <v>60</v>
      </c>
      <c r="BZ53" s="266">
        <v>61</v>
      </c>
      <c r="CA53" s="267">
        <v>62</v>
      </c>
      <c r="CB53" s="266">
        <v>63</v>
      </c>
      <c r="CC53" s="267">
        <v>64</v>
      </c>
      <c r="CD53" s="266">
        <v>65</v>
      </c>
      <c r="CE53" s="267">
        <v>66</v>
      </c>
      <c r="CF53" s="266">
        <v>67</v>
      </c>
      <c r="CG53" s="267">
        <v>68</v>
      </c>
      <c r="CH53" s="266">
        <v>69</v>
      </c>
      <c r="CI53" s="267">
        <v>70</v>
      </c>
      <c r="CJ53" s="266">
        <v>71</v>
      </c>
      <c r="CK53" s="267">
        <v>72</v>
      </c>
      <c r="CL53" s="266">
        <v>73</v>
      </c>
      <c r="CM53" s="267">
        <v>74</v>
      </c>
      <c r="CN53" s="266">
        <v>75</v>
      </c>
      <c r="CO53" s="267">
        <v>76</v>
      </c>
      <c r="CP53" s="266">
        <v>77</v>
      </c>
      <c r="CQ53" s="190"/>
      <c r="CR53" s="268"/>
      <c r="CS53" s="190"/>
      <c r="CT53" s="268"/>
      <c r="CW53" s="190"/>
    </row>
    <row r="54" spans="9:106" s="66" customFormat="1" ht="20.25" hidden="1" thickBot="1">
      <c r="I54" s="260"/>
      <c r="J54" s="269" t="s">
        <v>131</v>
      </c>
      <c r="K54" s="262" t="s">
        <v>130</v>
      </c>
      <c r="L54" s="262" t="s">
        <v>124</v>
      </c>
      <c r="M54" s="262" t="s">
        <v>125</v>
      </c>
      <c r="N54" s="262" t="s">
        <v>126</v>
      </c>
      <c r="O54" s="262" t="s">
        <v>127</v>
      </c>
      <c r="P54" s="262" t="s">
        <v>128</v>
      </c>
      <c r="Q54" s="262" t="s">
        <v>129</v>
      </c>
      <c r="R54" s="262" t="s">
        <v>264</v>
      </c>
      <c r="S54" s="262" t="s">
        <v>265</v>
      </c>
      <c r="T54" s="262" t="s">
        <v>266</v>
      </c>
      <c r="U54" s="262" t="s">
        <v>267</v>
      </c>
      <c r="V54" s="262" t="s">
        <v>268</v>
      </c>
      <c r="W54" s="262" t="s">
        <v>269</v>
      </c>
      <c r="X54" s="262" t="s">
        <v>270</v>
      </c>
      <c r="Y54" s="262" t="s">
        <v>271</v>
      </c>
      <c r="Z54" s="262" t="s">
        <v>272</v>
      </c>
      <c r="AA54" s="262" t="s">
        <v>273</v>
      </c>
      <c r="AB54" s="262" t="s">
        <v>274</v>
      </c>
      <c r="AC54" s="262" t="s">
        <v>275</v>
      </c>
      <c r="AD54" s="262" t="s">
        <v>276</v>
      </c>
      <c r="AE54" s="262" t="s">
        <v>277</v>
      </c>
      <c r="AF54" s="262" t="s">
        <v>278</v>
      </c>
      <c r="AG54" s="262" t="s">
        <v>279</v>
      </c>
      <c r="AH54" s="262" t="s">
        <v>280</v>
      </c>
      <c r="AI54" s="262" t="s">
        <v>281</v>
      </c>
      <c r="AJ54" s="262" t="s">
        <v>282</v>
      </c>
      <c r="AK54" s="262" t="s">
        <v>283</v>
      </c>
      <c r="AL54" s="262" t="s">
        <v>284</v>
      </c>
      <c r="AM54" s="262" t="s">
        <v>285</v>
      </c>
      <c r="AN54" s="262" t="s">
        <v>286</v>
      </c>
      <c r="AO54" s="262" t="s">
        <v>287</v>
      </c>
      <c r="AP54" s="262" t="s">
        <v>288</v>
      </c>
      <c r="AQ54" s="262" t="s">
        <v>289</v>
      </c>
      <c r="AR54" s="262" t="s">
        <v>290</v>
      </c>
      <c r="AS54" s="262" t="s">
        <v>291</v>
      </c>
      <c r="AT54" s="262" t="s">
        <v>294</v>
      </c>
      <c r="AU54" s="262" t="s">
        <v>293</v>
      </c>
      <c r="AV54" s="262" t="s">
        <v>292</v>
      </c>
      <c r="AW54" s="262" t="s">
        <v>295</v>
      </c>
      <c r="AX54" s="262" t="s">
        <v>296</v>
      </c>
      <c r="AY54" s="262" t="s">
        <v>297</v>
      </c>
      <c r="AZ54" s="262" t="s">
        <v>298</v>
      </c>
      <c r="BA54" s="262" t="s">
        <v>299</v>
      </c>
      <c r="BB54" s="262" t="s">
        <v>300</v>
      </c>
      <c r="BC54" s="262" t="s">
        <v>301</v>
      </c>
      <c r="BD54" s="262" t="s">
        <v>302</v>
      </c>
      <c r="BE54" s="262" t="s">
        <v>303</v>
      </c>
      <c r="BF54" s="262" t="s">
        <v>304</v>
      </c>
      <c r="BG54" s="262" t="s">
        <v>305</v>
      </c>
      <c r="BH54" s="262" t="s">
        <v>306</v>
      </c>
      <c r="BI54" s="262" t="s">
        <v>307</v>
      </c>
      <c r="BJ54" s="262" t="s">
        <v>308</v>
      </c>
      <c r="BK54" s="262" t="s">
        <v>309</v>
      </c>
      <c r="BL54" s="262" t="s">
        <v>310</v>
      </c>
      <c r="BM54" s="262" t="s">
        <v>311</v>
      </c>
      <c r="BN54" s="262" t="s">
        <v>312</v>
      </c>
      <c r="BO54" s="262" t="s">
        <v>313</v>
      </c>
      <c r="BP54" s="262" t="s">
        <v>314</v>
      </c>
      <c r="BQ54" s="262" t="s">
        <v>315</v>
      </c>
      <c r="BR54" s="262" t="s">
        <v>316</v>
      </c>
      <c r="BS54" s="262" t="s">
        <v>317</v>
      </c>
      <c r="BT54" s="262" t="s">
        <v>318</v>
      </c>
      <c r="BU54" s="262" t="s">
        <v>319</v>
      </c>
      <c r="BV54" s="262" t="s">
        <v>320</v>
      </c>
      <c r="BW54" s="262" t="s">
        <v>321</v>
      </c>
      <c r="BX54" s="262" t="s">
        <v>322</v>
      </c>
      <c r="BY54" s="262" t="s">
        <v>323</v>
      </c>
      <c r="BZ54" s="262" t="s">
        <v>324</v>
      </c>
      <c r="CA54" s="262" t="s">
        <v>325</v>
      </c>
      <c r="CB54" s="262" t="s">
        <v>326</v>
      </c>
      <c r="CC54" s="262" t="s">
        <v>327</v>
      </c>
      <c r="CD54" s="262" t="s">
        <v>328</v>
      </c>
      <c r="CE54" s="262" t="s">
        <v>329</v>
      </c>
      <c r="CF54" s="262" t="s">
        <v>330</v>
      </c>
      <c r="CG54" s="262" t="s">
        <v>331</v>
      </c>
      <c r="CH54" s="262" t="s">
        <v>332</v>
      </c>
      <c r="CI54" s="262" t="s">
        <v>333</v>
      </c>
      <c r="CJ54" s="262" t="s">
        <v>334</v>
      </c>
      <c r="CK54" s="262" t="s">
        <v>335</v>
      </c>
      <c r="CL54" s="262" t="s">
        <v>336</v>
      </c>
      <c r="CM54" s="262" t="s">
        <v>337</v>
      </c>
      <c r="CN54" s="262" t="s">
        <v>338</v>
      </c>
      <c r="CO54" s="262" t="s">
        <v>339</v>
      </c>
      <c r="CP54" s="262" t="s">
        <v>340</v>
      </c>
    </row>
    <row r="55" spans="9:106" s="81" customFormat="1" ht="19.5" hidden="1">
      <c r="I55" s="448" t="s">
        <v>262</v>
      </c>
      <c r="J55" s="284" t="s">
        <v>0</v>
      </c>
      <c r="K55" s="283" t="str">
        <f>$K$21</f>
        <v/>
      </c>
      <c r="L55" s="283" t="str">
        <f>$L$21</f>
        <v/>
      </c>
      <c r="M55" s="283" t="str">
        <f>$M$21</f>
        <v/>
      </c>
      <c r="N55" s="283" t="str">
        <f>$N$21</f>
        <v/>
      </c>
      <c r="O55" s="283" t="str">
        <f>$O$21</f>
        <v/>
      </c>
      <c r="P55" s="283" t="str">
        <f>$P$21</f>
        <v/>
      </c>
      <c r="Q55" s="283" t="str">
        <f>$Q$21</f>
        <v/>
      </c>
      <c r="R55" s="283" t="str">
        <f>$V$21</f>
        <v/>
      </c>
      <c r="S55" s="283" t="str">
        <f>$W$21</f>
        <v/>
      </c>
      <c r="T55" s="283" t="str">
        <f>$X$21</f>
        <v/>
      </c>
      <c r="U55" s="283" t="str">
        <f>$Y$21</f>
        <v/>
      </c>
      <c r="V55" s="283" t="str">
        <f>$Z$21</f>
        <v/>
      </c>
      <c r="W55" s="283" t="str">
        <f>$AA$21</f>
        <v/>
      </c>
      <c r="X55" s="283" t="str">
        <f>$AB$21</f>
        <v/>
      </c>
      <c r="Y55" s="283" t="str">
        <f>$AC$21</f>
        <v/>
      </c>
      <c r="Z55" s="283" t="str">
        <f>$AD$21</f>
        <v/>
      </c>
      <c r="AA55" s="283" t="str">
        <f>$AE$21</f>
        <v/>
      </c>
      <c r="AB55" s="283" t="str">
        <f>$AF$21</f>
        <v/>
      </c>
      <c r="AC55" s="283" t="str">
        <f>$AG$21</f>
        <v/>
      </c>
      <c r="AD55" s="283" t="str">
        <f>$AH$21</f>
        <v/>
      </c>
      <c r="AE55" s="283" t="str">
        <f>$AI$21</f>
        <v/>
      </c>
      <c r="AF55" s="283" t="str">
        <f>$AJ$21</f>
        <v/>
      </c>
      <c r="AG55" s="283" t="str">
        <f>$AK$21</f>
        <v/>
      </c>
      <c r="AH55" s="283" t="str">
        <f>$AL$21</f>
        <v/>
      </c>
      <c r="AI55" s="283" t="str">
        <f>$AM$21</f>
        <v/>
      </c>
      <c r="AJ55" s="283" t="str">
        <f>$AN$21</f>
        <v/>
      </c>
      <c r="AK55" s="283" t="str">
        <f>$AO$21</f>
        <v/>
      </c>
      <c r="AL55" s="283" t="str">
        <f>$AP$21</f>
        <v/>
      </c>
      <c r="AM55" s="283" t="str">
        <f>$AQ$21</f>
        <v/>
      </c>
      <c r="AN55" s="283" t="str">
        <f>$AR$21</f>
        <v/>
      </c>
      <c r="AO55" s="283" t="str">
        <f>$AS$21</f>
        <v/>
      </c>
      <c r="AP55" s="283" t="str">
        <f>$AT$21</f>
        <v/>
      </c>
      <c r="AQ55" s="283" t="str">
        <f>$AU$21</f>
        <v/>
      </c>
      <c r="AR55" s="283" t="str">
        <f>$AV$21</f>
        <v/>
      </c>
      <c r="AS55" s="283" t="str">
        <f>$AW$21</f>
        <v/>
      </c>
      <c r="AT55" s="283" t="str">
        <f>$AX$21</f>
        <v/>
      </c>
      <c r="AU55" s="283" t="str">
        <f>$AY$21</f>
        <v/>
      </c>
      <c r="AV55" s="283" t="str">
        <f>$AZ$21</f>
        <v/>
      </c>
      <c r="AW55" s="283" t="str">
        <f>$BA$21</f>
        <v/>
      </c>
      <c r="AX55" s="283" t="str">
        <f>$BB$21</f>
        <v/>
      </c>
      <c r="AY55" s="283" t="str">
        <f>$BC$21</f>
        <v/>
      </c>
      <c r="AZ55" s="283" t="str">
        <f>$BD$21</f>
        <v/>
      </c>
      <c r="BA55" s="283" t="str">
        <f>$BE$21</f>
        <v/>
      </c>
      <c r="BB55" s="283" t="str">
        <f>$BF$21</f>
        <v/>
      </c>
      <c r="BC55" s="283" t="str">
        <f>$BG$21</f>
        <v/>
      </c>
      <c r="BD55" s="283" t="str">
        <f>$BH$21</f>
        <v/>
      </c>
      <c r="BE55" s="283" t="str">
        <f>$BI$21</f>
        <v/>
      </c>
      <c r="BF55" s="283" t="str">
        <f>$BJ$21</f>
        <v/>
      </c>
      <c r="BG55" s="283" t="str">
        <f>$BK$21</f>
        <v/>
      </c>
      <c r="BH55" s="283" t="str">
        <f>$BL$21</f>
        <v/>
      </c>
      <c r="BI55" s="283" t="str">
        <f>$BM$21</f>
        <v/>
      </c>
      <c r="BJ55" s="283" t="str">
        <f>$BN$21</f>
        <v/>
      </c>
      <c r="BK55" s="283" t="str">
        <f>$BO$21</f>
        <v/>
      </c>
      <c r="BL55" s="283" t="str">
        <f>$BP$21</f>
        <v/>
      </c>
      <c r="BM55" s="283" t="str">
        <f>$BQ$21</f>
        <v/>
      </c>
      <c r="BN55" s="283" t="str">
        <f>$BR$21</f>
        <v/>
      </c>
      <c r="BO55" s="283" t="str">
        <f>$BS$21</f>
        <v/>
      </c>
      <c r="BP55" s="283" t="str">
        <f>$BT$21</f>
        <v/>
      </c>
      <c r="BQ55" s="283" t="str">
        <f>$BU$21</f>
        <v/>
      </c>
      <c r="BR55" s="283" t="str">
        <f>$BV$21</f>
        <v/>
      </c>
      <c r="BS55" s="283" t="str">
        <f>$BW$21</f>
        <v/>
      </c>
      <c r="BT55" s="283" t="str">
        <f>$BX$21</f>
        <v/>
      </c>
      <c r="BU55" s="283" t="str">
        <f>$BY$21</f>
        <v/>
      </c>
      <c r="BV55" s="283" t="str">
        <f>$BZ$21</f>
        <v/>
      </c>
      <c r="BW55" s="283" t="str">
        <f>$CA$21</f>
        <v/>
      </c>
      <c r="BX55" s="283" t="str">
        <f>$CB$21</f>
        <v/>
      </c>
      <c r="BY55" s="283" t="str">
        <f>$CC$21</f>
        <v/>
      </c>
      <c r="BZ55" s="283" t="str">
        <f>$CD$21</f>
        <v/>
      </c>
      <c r="CA55" s="283" t="str">
        <f>$CE$21</f>
        <v/>
      </c>
      <c r="CB55" s="283" t="str">
        <f>$CF$21</f>
        <v/>
      </c>
      <c r="CC55" s="283" t="str">
        <f>$CG$21</f>
        <v/>
      </c>
      <c r="CD55" s="283" t="str">
        <f>$CH$21</f>
        <v/>
      </c>
      <c r="CE55" s="283" t="str">
        <f>$CI$21</f>
        <v/>
      </c>
      <c r="CF55" s="283" t="str">
        <f>$CJ$21</f>
        <v/>
      </c>
      <c r="CG55" s="283" t="str">
        <f>$CK$21</f>
        <v/>
      </c>
      <c r="CH55" s="283" t="str">
        <f>$CL$21</f>
        <v/>
      </c>
      <c r="CI55" s="283" t="str">
        <f>$CM$21</f>
        <v/>
      </c>
      <c r="CJ55" s="283" t="str">
        <f>$CN$21</f>
        <v/>
      </c>
      <c r="CK55" s="283" t="str">
        <f>$CO$21</f>
        <v/>
      </c>
      <c r="CL55" s="283" t="str">
        <f>$CP$21</f>
        <v/>
      </c>
      <c r="CM55" s="283" t="str">
        <f>$CQ$21</f>
        <v/>
      </c>
      <c r="CN55" s="283" t="str">
        <f>$CR$21</f>
        <v/>
      </c>
      <c r="CO55" s="283" t="str">
        <f>$CS$21</f>
        <v/>
      </c>
      <c r="CP55" s="285" t="str">
        <f>$CT$21</f>
        <v/>
      </c>
      <c r="CW55" s="260"/>
    </row>
    <row r="56" spans="9:106" s="81" customFormat="1" ht="19.5" hidden="1">
      <c r="I56" s="449"/>
      <c r="J56" s="61" t="s">
        <v>1</v>
      </c>
      <c r="K56" s="286" t="str">
        <f>$K$22</f>
        <v/>
      </c>
      <c r="L56" s="286" t="str">
        <f>$L$22</f>
        <v/>
      </c>
      <c r="M56" s="286" t="str">
        <f>$M$22</f>
        <v/>
      </c>
      <c r="N56" s="286" t="str">
        <f>$N$22</f>
        <v/>
      </c>
      <c r="O56" s="286" t="str">
        <f>$O$22</f>
        <v/>
      </c>
      <c r="P56" s="286" t="str">
        <f>$P$22</f>
        <v/>
      </c>
      <c r="Q56" s="286" t="str">
        <f>$Q$22</f>
        <v/>
      </c>
      <c r="R56" s="286" t="str">
        <f>$V$22</f>
        <v/>
      </c>
      <c r="S56" s="286" t="str">
        <f>$W$22</f>
        <v/>
      </c>
      <c r="T56" s="286" t="str">
        <f>$X$22</f>
        <v/>
      </c>
      <c r="U56" s="286" t="str">
        <f>$Y$22</f>
        <v/>
      </c>
      <c r="V56" s="286" t="str">
        <f>$Z$22</f>
        <v/>
      </c>
      <c r="W56" s="286" t="str">
        <f>$AA$22</f>
        <v/>
      </c>
      <c r="X56" s="286" t="str">
        <f>$AB$22</f>
        <v/>
      </c>
      <c r="Y56" s="286" t="str">
        <f>$AC$22</f>
        <v/>
      </c>
      <c r="Z56" s="286" t="str">
        <f>$AD$22</f>
        <v/>
      </c>
      <c r="AA56" s="286" t="str">
        <f>$AE$22</f>
        <v/>
      </c>
      <c r="AB56" s="286" t="str">
        <f>$AF$22</f>
        <v/>
      </c>
      <c r="AC56" s="286" t="str">
        <f>$AG$22</f>
        <v/>
      </c>
      <c r="AD56" s="286" t="str">
        <f>$AH$22</f>
        <v/>
      </c>
      <c r="AE56" s="286" t="str">
        <f>$AI$22</f>
        <v/>
      </c>
      <c r="AF56" s="286" t="str">
        <f>$AJ$22</f>
        <v/>
      </c>
      <c r="AG56" s="286" t="str">
        <f>$AK$22</f>
        <v/>
      </c>
      <c r="AH56" s="286" t="str">
        <f>$AL$22</f>
        <v/>
      </c>
      <c r="AI56" s="286" t="str">
        <f>$AM$22</f>
        <v/>
      </c>
      <c r="AJ56" s="286" t="str">
        <f>$AN$22</f>
        <v/>
      </c>
      <c r="AK56" s="286" t="str">
        <f>$AO$22</f>
        <v/>
      </c>
      <c r="AL56" s="286" t="str">
        <f>$AP$22</f>
        <v/>
      </c>
      <c r="AM56" s="286" t="str">
        <f>$AQ$22</f>
        <v/>
      </c>
      <c r="AN56" s="286" t="str">
        <f>$AR$22</f>
        <v/>
      </c>
      <c r="AO56" s="286" t="str">
        <f>$AS$22</f>
        <v/>
      </c>
      <c r="AP56" s="286" t="str">
        <f>$AT$22</f>
        <v/>
      </c>
      <c r="AQ56" s="286" t="str">
        <f>$AU$22</f>
        <v/>
      </c>
      <c r="AR56" s="286" t="str">
        <f>$AV$22</f>
        <v/>
      </c>
      <c r="AS56" s="286" t="str">
        <f>$AW$22</f>
        <v/>
      </c>
      <c r="AT56" s="286" t="str">
        <f>$AX$22</f>
        <v/>
      </c>
      <c r="AU56" s="286" t="str">
        <f>$AY$22</f>
        <v/>
      </c>
      <c r="AV56" s="286" t="str">
        <f>$AZ$22</f>
        <v/>
      </c>
      <c r="AW56" s="286" t="str">
        <f>$BA$22</f>
        <v/>
      </c>
      <c r="AX56" s="286" t="str">
        <f>$BB$22</f>
        <v/>
      </c>
      <c r="AY56" s="286" t="str">
        <f>$BC$22</f>
        <v/>
      </c>
      <c r="AZ56" s="286" t="str">
        <f>$BD$22</f>
        <v/>
      </c>
      <c r="BA56" s="286" t="str">
        <f>$BE$22</f>
        <v/>
      </c>
      <c r="BB56" s="286" t="str">
        <f>$BF$22</f>
        <v/>
      </c>
      <c r="BC56" s="286" t="str">
        <f>$BG$22</f>
        <v/>
      </c>
      <c r="BD56" s="286" t="str">
        <f>$BH$22</f>
        <v/>
      </c>
      <c r="BE56" s="286" t="str">
        <f>$BI$22</f>
        <v/>
      </c>
      <c r="BF56" s="286" t="str">
        <f>$BJ$22</f>
        <v/>
      </c>
      <c r="BG56" s="286" t="str">
        <f>$BK$22</f>
        <v/>
      </c>
      <c r="BH56" s="286" t="str">
        <f>$BL$22</f>
        <v/>
      </c>
      <c r="BI56" s="286" t="str">
        <f>$BM$22</f>
        <v/>
      </c>
      <c r="BJ56" s="286" t="str">
        <f>$BN$22</f>
        <v/>
      </c>
      <c r="BK56" s="286" t="str">
        <f>$BO$22</f>
        <v/>
      </c>
      <c r="BL56" s="286" t="str">
        <f>$BP$22</f>
        <v/>
      </c>
      <c r="BM56" s="286" t="str">
        <f>$BQ$22</f>
        <v/>
      </c>
      <c r="BN56" s="286" t="str">
        <f>$BR$22</f>
        <v/>
      </c>
      <c r="BO56" s="286" t="str">
        <f>$BS$22</f>
        <v/>
      </c>
      <c r="BP56" s="286" t="str">
        <f>$BT$22</f>
        <v/>
      </c>
      <c r="BQ56" s="286" t="str">
        <f>$BU$22</f>
        <v/>
      </c>
      <c r="BR56" s="286" t="str">
        <f>$BV$22</f>
        <v/>
      </c>
      <c r="BS56" s="286" t="str">
        <f>$BW$22</f>
        <v/>
      </c>
      <c r="BT56" s="286" t="str">
        <f>$BX$22</f>
        <v/>
      </c>
      <c r="BU56" s="286" t="str">
        <f>$BY$22</f>
        <v/>
      </c>
      <c r="BV56" s="286" t="str">
        <f>$BZ$22</f>
        <v/>
      </c>
      <c r="BW56" s="286" t="str">
        <f>$CA$22</f>
        <v/>
      </c>
      <c r="BX56" s="286" t="str">
        <f>$CB$22</f>
        <v/>
      </c>
      <c r="BY56" s="286" t="str">
        <f>$CC$22</f>
        <v/>
      </c>
      <c r="BZ56" s="286" t="str">
        <f>$CD$22</f>
        <v/>
      </c>
      <c r="CA56" s="286" t="str">
        <f>$CE$22</f>
        <v/>
      </c>
      <c r="CB56" s="286" t="str">
        <f>$CF$22</f>
        <v/>
      </c>
      <c r="CC56" s="286" t="str">
        <f>$CG$22</f>
        <v/>
      </c>
      <c r="CD56" s="286" t="str">
        <f>$CH$22</f>
        <v/>
      </c>
      <c r="CE56" s="286" t="str">
        <f>$CI$22</f>
        <v/>
      </c>
      <c r="CF56" s="286" t="str">
        <f>$CJ$22</f>
        <v/>
      </c>
      <c r="CG56" s="286" t="str">
        <f>$CK$22</f>
        <v/>
      </c>
      <c r="CH56" s="286" t="str">
        <f>$CL$22</f>
        <v/>
      </c>
      <c r="CI56" s="286" t="str">
        <f>$CM$22</f>
        <v/>
      </c>
      <c r="CJ56" s="286" t="str">
        <f>$CN$22</f>
        <v/>
      </c>
      <c r="CK56" s="286" t="str">
        <f>$CO$22</f>
        <v/>
      </c>
      <c r="CL56" s="286" t="str">
        <f>$CP$22</f>
        <v/>
      </c>
      <c r="CM56" s="286" t="str">
        <f>$CQ$22</f>
        <v/>
      </c>
      <c r="CN56" s="286" t="str">
        <f>$CR$22</f>
        <v/>
      </c>
      <c r="CO56" s="286" t="str">
        <f>$CS$22</f>
        <v/>
      </c>
      <c r="CP56" s="287" t="str">
        <f>$CT$22</f>
        <v/>
      </c>
      <c r="CW56" s="260"/>
    </row>
    <row r="57" spans="9:106" s="81" customFormat="1" ht="20.25" hidden="1" thickBot="1">
      <c r="I57" s="450"/>
      <c r="J57" s="288" t="s">
        <v>2</v>
      </c>
      <c r="K57" s="289" t="str">
        <f>$K$23</f>
        <v/>
      </c>
      <c r="L57" s="289" t="str">
        <f>$L$23</f>
        <v/>
      </c>
      <c r="M57" s="289" t="str">
        <f>$M$23</f>
        <v/>
      </c>
      <c r="N57" s="289" t="str">
        <f>$N$23</f>
        <v/>
      </c>
      <c r="O57" s="289" t="str">
        <f>$O$23</f>
        <v/>
      </c>
      <c r="P57" s="289" t="str">
        <f>$P$23</f>
        <v/>
      </c>
      <c r="Q57" s="289" t="str">
        <f>$Q$23</f>
        <v/>
      </c>
      <c r="R57" s="289" t="str">
        <f>$V$23</f>
        <v/>
      </c>
      <c r="S57" s="289" t="str">
        <f>$W$23</f>
        <v/>
      </c>
      <c r="T57" s="289" t="str">
        <f>$X$23</f>
        <v/>
      </c>
      <c r="U57" s="289" t="str">
        <f>$Y$23</f>
        <v/>
      </c>
      <c r="V57" s="289" t="str">
        <f>$Z$23</f>
        <v/>
      </c>
      <c r="W57" s="289" t="str">
        <f>$AA$23</f>
        <v/>
      </c>
      <c r="X57" s="289" t="str">
        <f>$AB$23</f>
        <v/>
      </c>
      <c r="Y57" s="289" t="str">
        <f>$AC$23</f>
        <v/>
      </c>
      <c r="Z57" s="289" t="str">
        <f>$AD$23</f>
        <v/>
      </c>
      <c r="AA57" s="289" t="str">
        <f>$AE$23</f>
        <v/>
      </c>
      <c r="AB57" s="289" t="str">
        <f>$AF$23</f>
        <v/>
      </c>
      <c r="AC57" s="289" t="str">
        <f>$AG$23</f>
        <v/>
      </c>
      <c r="AD57" s="289" t="str">
        <f>$AH$23</f>
        <v/>
      </c>
      <c r="AE57" s="289" t="str">
        <f>$AI$23</f>
        <v/>
      </c>
      <c r="AF57" s="289" t="str">
        <f>$AJ$23</f>
        <v/>
      </c>
      <c r="AG57" s="289" t="str">
        <f>$AK$23</f>
        <v/>
      </c>
      <c r="AH57" s="289" t="str">
        <f>$AL$23</f>
        <v/>
      </c>
      <c r="AI57" s="289" t="str">
        <f>$AM$23</f>
        <v/>
      </c>
      <c r="AJ57" s="289" t="str">
        <f>$AN$23</f>
        <v/>
      </c>
      <c r="AK57" s="289" t="str">
        <f>$AO$23</f>
        <v/>
      </c>
      <c r="AL57" s="289" t="str">
        <f>$AP$23</f>
        <v/>
      </c>
      <c r="AM57" s="289" t="str">
        <f>$AQ$23</f>
        <v/>
      </c>
      <c r="AN57" s="289" t="str">
        <f>$AR$23</f>
        <v/>
      </c>
      <c r="AO57" s="289" t="str">
        <f>$AS$23</f>
        <v/>
      </c>
      <c r="AP57" s="289" t="str">
        <f>$AT$23</f>
        <v/>
      </c>
      <c r="AQ57" s="289" t="str">
        <f>$AU$23</f>
        <v/>
      </c>
      <c r="AR57" s="289" t="str">
        <f>$AV$23</f>
        <v/>
      </c>
      <c r="AS57" s="289" t="str">
        <f>$AW$23</f>
        <v/>
      </c>
      <c r="AT57" s="289" t="str">
        <f>$AX$23</f>
        <v/>
      </c>
      <c r="AU57" s="289" t="str">
        <f>$AY$23</f>
        <v/>
      </c>
      <c r="AV57" s="289" t="str">
        <f>$AZ$23</f>
        <v/>
      </c>
      <c r="AW57" s="289" t="str">
        <f>$BA$23</f>
        <v/>
      </c>
      <c r="AX57" s="289" t="str">
        <f>$BB$23</f>
        <v/>
      </c>
      <c r="AY57" s="289" t="str">
        <f>$BC$23</f>
        <v/>
      </c>
      <c r="AZ57" s="289" t="str">
        <f>$BD$23</f>
        <v/>
      </c>
      <c r="BA57" s="289" t="str">
        <f>$BE$23</f>
        <v/>
      </c>
      <c r="BB57" s="289" t="str">
        <f>$BF$23</f>
        <v/>
      </c>
      <c r="BC57" s="289" t="str">
        <f>$BG$23</f>
        <v/>
      </c>
      <c r="BD57" s="289" t="str">
        <f>$BH$23</f>
        <v/>
      </c>
      <c r="BE57" s="289" t="str">
        <f>$BI$23</f>
        <v/>
      </c>
      <c r="BF57" s="289" t="str">
        <f>$BJ$23</f>
        <v/>
      </c>
      <c r="BG57" s="289" t="str">
        <f>$BK$23</f>
        <v/>
      </c>
      <c r="BH57" s="289" t="str">
        <f>$BL$23</f>
        <v/>
      </c>
      <c r="BI57" s="289" t="str">
        <f>$BM$23</f>
        <v/>
      </c>
      <c r="BJ57" s="289" t="str">
        <f>$BN$23</f>
        <v/>
      </c>
      <c r="BK57" s="289" t="str">
        <f>$BO$23</f>
        <v/>
      </c>
      <c r="BL57" s="289" t="str">
        <f>$BP$23</f>
        <v/>
      </c>
      <c r="BM57" s="289" t="str">
        <f>$BQ$23</f>
        <v/>
      </c>
      <c r="BN57" s="289" t="str">
        <f>$BR$23</f>
        <v/>
      </c>
      <c r="BO57" s="289" t="str">
        <f>$BS$23</f>
        <v/>
      </c>
      <c r="BP57" s="289" t="str">
        <f>$BT$23</f>
        <v/>
      </c>
      <c r="BQ57" s="289" t="str">
        <f>$BU$23</f>
        <v/>
      </c>
      <c r="BR57" s="289" t="str">
        <f>$BV$23</f>
        <v/>
      </c>
      <c r="BS57" s="289" t="str">
        <f>$BW$23</f>
        <v/>
      </c>
      <c r="BT57" s="289" t="str">
        <f>$BX$23</f>
        <v/>
      </c>
      <c r="BU57" s="289" t="str">
        <f>$BY$23</f>
        <v/>
      </c>
      <c r="BV57" s="289" t="str">
        <f>$BZ$23</f>
        <v/>
      </c>
      <c r="BW57" s="289" t="str">
        <f>$CA$23</f>
        <v/>
      </c>
      <c r="BX57" s="289" t="str">
        <f>$CB$23</f>
        <v/>
      </c>
      <c r="BY57" s="289" t="str">
        <f>$CC$23</f>
        <v/>
      </c>
      <c r="BZ57" s="289" t="str">
        <f>$CD$23</f>
        <v/>
      </c>
      <c r="CA57" s="289" t="str">
        <f>$CE$23</f>
        <v/>
      </c>
      <c r="CB57" s="289" t="str">
        <f>$CF$23</f>
        <v/>
      </c>
      <c r="CC57" s="289" t="str">
        <f>$CG$23</f>
        <v/>
      </c>
      <c r="CD57" s="289" t="str">
        <f>$CH$23</f>
        <v/>
      </c>
      <c r="CE57" s="289" t="str">
        <f>$CI$23</f>
        <v/>
      </c>
      <c r="CF57" s="289" t="str">
        <f>$CJ$23</f>
        <v/>
      </c>
      <c r="CG57" s="289" t="str">
        <f>$CK$23</f>
        <v/>
      </c>
      <c r="CH57" s="289" t="str">
        <f>$CL$23</f>
        <v/>
      </c>
      <c r="CI57" s="289" t="str">
        <f>$CM$23</f>
        <v/>
      </c>
      <c r="CJ57" s="289" t="str">
        <f>$CN$23</f>
        <v/>
      </c>
      <c r="CK57" s="289" t="str">
        <f>$CO$23</f>
        <v/>
      </c>
      <c r="CL57" s="289" t="str">
        <f>$CP$23</f>
        <v/>
      </c>
      <c r="CM57" s="289" t="str">
        <f>$CQ$23</f>
        <v/>
      </c>
      <c r="CN57" s="289" t="str">
        <f>$CR$23</f>
        <v/>
      </c>
      <c r="CO57" s="289" t="str">
        <f>$CS$23</f>
        <v/>
      </c>
      <c r="CP57" s="290" t="str">
        <f>$CT$23</f>
        <v/>
      </c>
      <c r="CW57" s="260"/>
    </row>
    <row r="58" spans="9:106" s="81" customFormat="1" ht="19.5" hidden="1">
      <c r="I58" s="448" t="s">
        <v>341</v>
      </c>
      <c r="J58" s="284" t="s">
        <v>0</v>
      </c>
      <c r="K58" s="291" t="str">
        <f>$K$30</f>
        <v/>
      </c>
      <c r="L58" s="291" t="str">
        <f>$L$30</f>
        <v/>
      </c>
      <c r="M58" s="291" t="str">
        <f>$M$30</f>
        <v/>
      </c>
      <c r="N58" s="291" t="str">
        <f>$N$30</f>
        <v/>
      </c>
      <c r="O58" s="291" t="str">
        <f>$O$30</f>
        <v/>
      </c>
      <c r="P58" s="291" t="str">
        <f>$P$30</f>
        <v/>
      </c>
      <c r="Q58" s="291" t="str">
        <f>$Q$30</f>
        <v/>
      </c>
      <c r="R58" s="291" t="str">
        <f>$V$30</f>
        <v/>
      </c>
      <c r="S58" s="291" t="str">
        <f>$W$30</f>
        <v/>
      </c>
      <c r="T58" s="291" t="str">
        <f>$X$30</f>
        <v/>
      </c>
      <c r="U58" s="291" t="str">
        <f>$Y$30</f>
        <v/>
      </c>
      <c r="V58" s="291" t="str">
        <f>$Z$30</f>
        <v/>
      </c>
      <c r="W58" s="291" t="str">
        <f>$AA$30</f>
        <v/>
      </c>
      <c r="X58" s="291" t="str">
        <f>$AB$30</f>
        <v/>
      </c>
      <c r="Y58" s="291" t="str">
        <f>$AC$30</f>
        <v/>
      </c>
      <c r="Z58" s="291" t="str">
        <f>$AD$30</f>
        <v/>
      </c>
      <c r="AA58" s="291" t="str">
        <f>$AE$30</f>
        <v/>
      </c>
      <c r="AB58" s="291" t="str">
        <f>$AF$30</f>
        <v/>
      </c>
      <c r="AC58" s="291" t="str">
        <f>$AG$30</f>
        <v/>
      </c>
      <c r="AD58" s="291" t="str">
        <f>$AH$30</f>
        <v/>
      </c>
      <c r="AE58" s="291" t="str">
        <f>$AI$30</f>
        <v/>
      </c>
      <c r="AF58" s="291" t="str">
        <f>$AJ$30</f>
        <v/>
      </c>
      <c r="AG58" s="291" t="str">
        <f>$AK$30</f>
        <v/>
      </c>
      <c r="AH58" s="291" t="str">
        <f>$AL$30</f>
        <v/>
      </c>
      <c r="AI58" s="291" t="str">
        <f>$AM$30</f>
        <v/>
      </c>
      <c r="AJ58" s="291" t="str">
        <f>$AN$30</f>
        <v/>
      </c>
      <c r="AK58" s="291" t="str">
        <f>$AO$30</f>
        <v/>
      </c>
      <c r="AL58" s="291" t="str">
        <f>$AP$30</f>
        <v/>
      </c>
      <c r="AM58" s="291" t="str">
        <f>$AQ$30</f>
        <v/>
      </c>
      <c r="AN58" s="291" t="str">
        <f>$AR$30</f>
        <v/>
      </c>
      <c r="AO58" s="291" t="str">
        <f>$AS$30</f>
        <v/>
      </c>
      <c r="AP58" s="291" t="str">
        <f>$AT$30</f>
        <v/>
      </c>
      <c r="AQ58" s="291" t="str">
        <f>$AU$30</f>
        <v/>
      </c>
      <c r="AR58" s="291" t="str">
        <f>$AV$30</f>
        <v/>
      </c>
      <c r="AS58" s="291" t="str">
        <f>$AW$30</f>
        <v/>
      </c>
      <c r="AT58" s="291" t="str">
        <f>$AX$30</f>
        <v/>
      </c>
      <c r="AU58" s="291" t="str">
        <f>$AY$30</f>
        <v/>
      </c>
      <c r="AV58" s="291" t="str">
        <f>$AZ$30</f>
        <v/>
      </c>
      <c r="AW58" s="291" t="str">
        <f>$BA$30</f>
        <v/>
      </c>
      <c r="AX58" s="291" t="str">
        <f>$BB$30</f>
        <v/>
      </c>
      <c r="AY58" s="291" t="str">
        <f>$BC$30</f>
        <v/>
      </c>
      <c r="AZ58" s="291" t="str">
        <f>$BD$30</f>
        <v/>
      </c>
      <c r="BA58" s="291" t="str">
        <f>$BE$30</f>
        <v/>
      </c>
      <c r="BB58" s="291" t="str">
        <f>$BF$30</f>
        <v/>
      </c>
      <c r="BC58" s="291" t="str">
        <f>$BG$30</f>
        <v/>
      </c>
      <c r="BD58" s="291" t="str">
        <f>$BH$30</f>
        <v/>
      </c>
      <c r="BE58" s="291" t="str">
        <f>$BI$30</f>
        <v/>
      </c>
      <c r="BF58" s="291" t="str">
        <f>$BJ$30</f>
        <v/>
      </c>
      <c r="BG58" s="291" t="str">
        <f>$BK$30</f>
        <v/>
      </c>
      <c r="BH58" s="291" t="str">
        <f>$BL$30</f>
        <v/>
      </c>
      <c r="BI58" s="291" t="str">
        <f>$BM$30</f>
        <v/>
      </c>
      <c r="BJ58" s="291" t="str">
        <f>$BN$30</f>
        <v/>
      </c>
      <c r="BK58" s="291" t="str">
        <f>$BO$30</f>
        <v/>
      </c>
      <c r="BL58" s="291" t="str">
        <f>$BP$30</f>
        <v/>
      </c>
      <c r="BM58" s="291" t="str">
        <f>$BQ$30</f>
        <v/>
      </c>
      <c r="BN58" s="291" t="str">
        <f>$BR$30</f>
        <v/>
      </c>
      <c r="BO58" s="291" t="str">
        <f>$BS$30</f>
        <v/>
      </c>
      <c r="BP58" s="291" t="str">
        <f>$BT$30</f>
        <v/>
      </c>
      <c r="BQ58" s="291" t="str">
        <f>$BU$30</f>
        <v/>
      </c>
      <c r="BR58" s="291" t="str">
        <f>$BV$30</f>
        <v/>
      </c>
      <c r="BS58" s="291" t="str">
        <f>$BW$30</f>
        <v/>
      </c>
      <c r="BT58" s="291" t="str">
        <f>$BX$30</f>
        <v/>
      </c>
      <c r="BU58" s="291" t="str">
        <f>$BY$30</f>
        <v/>
      </c>
      <c r="BV58" s="291" t="str">
        <f>$BZ$30</f>
        <v/>
      </c>
      <c r="BW58" s="291" t="str">
        <f>$CA$30</f>
        <v/>
      </c>
      <c r="BX58" s="291" t="str">
        <f>$CB$30</f>
        <v/>
      </c>
      <c r="BY58" s="291" t="str">
        <f>$CC$30</f>
        <v/>
      </c>
      <c r="BZ58" s="291" t="str">
        <f>$CD$30</f>
        <v/>
      </c>
      <c r="CA58" s="291" t="str">
        <f>$CE$30</f>
        <v/>
      </c>
      <c r="CB58" s="291" t="str">
        <f>$CF$30</f>
        <v/>
      </c>
      <c r="CC58" s="291" t="str">
        <f>$CG$30</f>
        <v/>
      </c>
      <c r="CD58" s="291" t="str">
        <f>$CH$30</f>
        <v/>
      </c>
      <c r="CE58" s="291" t="str">
        <f>$CI$30</f>
        <v/>
      </c>
      <c r="CF58" s="291" t="str">
        <f>$CJ$30</f>
        <v/>
      </c>
      <c r="CG58" s="291" t="str">
        <f>$CK$30</f>
        <v/>
      </c>
      <c r="CH58" s="291" t="str">
        <f>$CL$30</f>
        <v/>
      </c>
      <c r="CI58" s="291" t="str">
        <f>$CM$30</f>
        <v/>
      </c>
      <c r="CJ58" s="291" t="str">
        <f>$CN$30</f>
        <v/>
      </c>
      <c r="CK58" s="291" t="str">
        <f>$CO$30</f>
        <v/>
      </c>
      <c r="CL58" s="291" t="str">
        <f>$CP$30</f>
        <v/>
      </c>
      <c r="CM58" s="291" t="str">
        <f>$CQ$30</f>
        <v/>
      </c>
      <c r="CN58" s="291" t="str">
        <f>$CR$30</f>
        <v/>
      </c>
      <c r="CO58" s="291" t="str">
        <f>$CS$30</f>
        <v/>
      </c>
      <c r="CP58" s="292" t="str">
        <f>$CT$30</f>
        <v/>
      </c>
      <c r="CW58" s="260"/>
    </row>
    <row r="59" spans="9:106" s="81" customFormat="1" ht="19.5" hidden="1">
      <c r="I59" s="449"/>
      <c r="J59" s="61" t="s">
        <v>1</v>
      </c>
      <c r="K59" s="293" t="str">
        <f>$K$31</f>
        <v/>
      </c>
      <c r="L59" s="293" t="str">
        <f>$L$31</f>
        <v/>
      </c>
      <c r="M59" s="293" t="str">
        <f>$M$31</f>
        <v/>
      </c>
      <c r="N59" s="293" t="str">
        <f>$N$31</f>
        <v/>
      </c>
      <c r="O59" s="293" t="str">
        <f>$O$31</f>
        <v/>
      </c>
      <c r="P59" s="293" t="str">
        <f>$P$31</f>
        <v/>
      </c>
      <c r="Q59" s="293" t="str">
        <f>$Q$31</f>
        <v/>
      </c>
      <c r="R59" s="293" t="str">
        <f>$V$31</f>
        <v/>
      </c>
      <c r="S59" s="293" t="str">
        <f>$W$31</f>
        <v/>
      </c>
      <c r="T59" s="293" t="str">
        <f>$X$31</f>
        <v/>
      </c>
      <c r="U59" s="293" t="str">
        <f>$Y$31</f>
        <v/>
      </c>
      <c r="V59" s="293" t="str">
        <f>$Z$31</f>
        <v/>
      </c>
      <c r="W59" s="293" t="str">
        <f>$AA$31</f>
        <v/>
      </c>
      <c r="X59" s="293" t="str">
        <f>$AB$31</f>
        <v/>
      </c>
      <c r="Y59" s="293" t="str">
        <f>$AC$31</f>
        <v/>
      </c>
      <c r="Z59" s="293" t="str">
        <f>$AD$31</f>
        <v/>
      </c>
      <c r="AA59" s="293" t="str">
        <f>$AE$31</f>
        <v/>
      </c>
      <c r="AB59" s="293" t="str">
        <f>$AF$31</f>
        <v/>
      </c>
      <c r="AC59" s="293" t="str">
        <f>$AG$31</f>
        <v/>
      </c>
      <c r="AD59" s="293" t="str">
        <f>$AH$31</f>
        <v/>
      </c>
      <c r="AE59" s="293" t="str">
        <f>$AI$31</f>
        <v/>
      </c>
      <c r="AF59" s="293" t="str">
        <f>$AJ$31</f>
        <v/>
      </c>
      <c r="AG59" s="293" t="str">
        <f>$AK$31</f>
        <v/>
      </c>
      <c r="AH59" s="293" t="str">
        <f>$AL$31</f>
        <v/>
      </c>
      <c r="AI59" s="293" t="str">
        <f>$AM$31</f>
        <v/>
      </c>
      <c r="AJ59" s="293" t="str">
        <f>$AN$31</f>
        <v/>
      </c>
      <c r="AK59" s="293" t="str">
        <f>$AO$31</f>
        <v/>
      </c>
      <c r="AL59" s="293" t="str">
        <f>$AP$31</f>
        <v/>
      </c>
      <c r="AM59" s="293" t="str">
        <f>$AQ$31</f>
        <v/>
      </c>
      <c r="AN59" s="293" t="str">
        <f>$AR$31</f>
        <v/>
      </c>
      <c r="AO59" s="293" t="str">
        <f>$AS$31</f>
        <v/>
      </c>
      <c r="AP59" s="293" t="str">
        <f>$AT$31</f>
        <v/>
      </c>
      <c r="AQ59" s="293" t="str">
        <f>$AU$31</f>
        <v/>
      </c>
      <c r="AR59" s="293" t="str">
        <f>$AV$31</f>
        <v/>
      </c>
      <c r="AS59" s="293" t="str">
        <f>$AW$31</f>
        <v/>
      </c>
      <c r="AT59" s="293" t="str">
        <f>$AX$31</f>
        <v/>
      </c>
      <c r="AU59" s="293" t="str">
        <f>$AY$31</f>
        <v/>
      </c>
      <c r="AV59" s="293" t="str">
        <f>$AZ$31</f>
        <v/>
      </c>
      <c r="AW59" s="293" t="str">
        <f>$BA$31</f>
        <v/>
      </c>
      <c r="AX59" s="293" t="str">
        <f>$BB$31</f>
        <v/>
      </c>
      <c r="AY59" s="293" t="str">
        <f>$BC$31</f>
        <v/>
      </c>
      <c r="AZ59" s="293" t="str">
        <f>$BD$31</f>
        <v/>
      </c>
      <c r="BA59" s="293" t="str">
        <f>$BE$31</f>
        <v/>
      </c>
      <c r="BB59" s="293" t="str">
        <f>$BF$31</f>
        <v/>
      </c>
      <c r="BC59" s="293" t="str">
        <f>$BG$31</f>
        <v/>
      </c>
      <c r="BD59" s="293" t="str">
        <f>$BH$31</f>
        <v/>
      </c>
      <c r="BE59" s="293" t="str">
        <f>$BI$31</f>
        <v/>
      </c>
      <c r="BF59" s="293" t="str">
        <f>$BJ$31</f>
        <v/>
      </c>
      <c r="BG59" s="293" t="str">
        <f>$BK$31</f>
        <v/>
      </c>
      <c r="BH59" s="293" t="str">
        <f>$BL$31</f>
        <v/>
      </c>
      <c r="BI59" s="293" t="str">
        <f>$BM$31</f>
        <v/>
      </c>
      <c r="BJ59" s="293" t="str">
        <f>$BN$31</f>
        <v/>
      </c>
      <c r="BK59" s="293" t="str">
        <f>$BO$31</f>
        <v/>
      </c>
      <c r="BL59" s="293" t="str">
        <f>$BP$31</f>
        <v/>
      </c>
      <c r="BM59" s="293" t="str">
        <f>$BQ$31</f>
        <v/>
      </c>
      <c r="BN59" s="293" t="str">
        <f>$BR$31</f>
        <v/>
      </c>
      <c r="BO59" s="293" t="str">
        <f>$BS$31</f>
        <v/>
      </c>
      <c r="BP59" s="293" t="str">
        <f>$BT$31</f>
        <v/>
      </c>
      <c r="BQ59" s="293" t="str">
        <f>$BU$31</f>
        <v/>
      </c>
      <c r="BR59" s="293" t="str">
        <f>$BV$31</f>
        <v/>
      </c>
      <c r="BS59" s="293" t="str">
        <f>$BW$31</f>
        <v/>
      </c>
      <c r="BT59" s="293" t="str">
        <f>$BX$31</f>
        <v/>
      </c>
      <c r="BU59" s="293" t="str">
        <f>$BY$31</f>
        <v/>
      </c>
      <c r="BV59" s="293" t="str">
        <f>$BZ$31</f>
        <v/>
      </c>
      <c r="BW59" s="293" t="str">
        <f>$CA$31</f>
        <v/>
      </c>
      <c r="BX59" s="293" t="str">
        <f>$CB$31</f>
        <v/>
      </c>
      <c r="BY59" s="293" t="str">
        <f>$CC$31</f>
        <v/>
      </c>
      <c r="BZ59" s="293" t="str">
        <f>$CD$31</f>
        <v/>
      </c>
      <c r="CA59" s="293" t="str">
        <f>$CE$31</f>
        <v/>
      </c>
      <c r="CB59" s="293" t="str">
        <f>$CF$31</f>
        <v/>
      </c>
      <c r="CC59" s="293" t="str">
        <f>$CG$31</f>
        <v/>
      </c>
      <c r="CD59" s="293" t="str">
        <f>$CH$31</f>
        <v/>
      </c>
      <c r="CE59" s="293" t="str">
        <f>$CI$31</f>
        <v/>
      </c>
      <c r="CF59" s="293" t="str">
        <f>$CJ$31</f>
        <v/>
      </c>
      <c r="CG59" s="293" t="str">
        <f>$CK$31</f>
        <v/>
      </c>
      <c r="CH59" s="293" t="str">
        <f>$CL$31</f>
        <v/>
      </c>
      <c r="CI59" s="293" t="str">
        <f>$CM$31</f>
        <v/>
      </c>
      <c r="CJ59" s="293" t="str">
        <f>$CN$31</f>
        <v/>
      </c>
      <c r="CK59" s="293" t="str">
        <f>$CO$31</f>
        <v/>
      </c>
      <c r="CL59" s="293" t="str">
        <f>$CP$31</f>
        <v/>
      </c>
      <c r="CM59" s="293" t="str">
        <f>$CQ$31</f>
        <v/>
      </c>
      <c r="CN59" s="293" t="str">
        <f>$CR$31</f>
        <v/>
      </c>
      <c r="CO59" s="293" t="str">
        <f>$CS$31</f>
        <v/>
      </c>
      <c r="CP59" s="294" t="str">
        <f>$CT$31</f>
        <v/>
      </c>
      <c r="CW59" s="260"/>
    </row>
    <row r="60" spans="9:106" s="81" customFormat="1" ht="20.25" hidden="1" thickBot="1">
      <c r="I60" s="450"/>
      <c r="J60" s="288" t="s">
        <v>2</v>
      </c>
      <c r="K60" s="295" t="str">
        <f>$K$32</f>
        <v/>
      </c>
      <c r="L60" s="295" t="str">
        <f>$L$32</f>
        <v/>
      </c>
      <c r="M60" s="295" t="str">
        <f>$M$32</f>
        <v/>
      </c>
      <c r="N60" s="295" t="str">
        <f>$N$32</f>
        <v/>
      </c>
      <c r="O60" s="295" t="str">
        <f>$O$32</f>
        <v/>
      </c>
      <c r="P60" s="295" t="str">
        <f>$P$32</f>
        <v/>
      </c>
      <c r="Q60" s="295" t="str">
        <f>$Q$32</f>
        <v/>
      </c>
      <c r="R60" s="295" t="str">
        <f>$V$32</f>
        <v/>
      </c>
      <c r="S60" s="295" t="str">
        <f>$W$32</f>
        <v/>
      </c>
      <c r="T60" s="295" t="str">
        <f>$X$32</f>
        <v/>
      </c>
      <c r="U60" s="295" t="str">
        <f>$Y$32</f>
        <v/>
      </c>
      <c r="V60" s="295" t="str">
        <f>$Z$32</f>
        <v/>
      </c>
      <c r="W60" s="295" t="str">
        <f>$AA$32</f>
        <v/>
      </c>
      <c r="X60" s="295" t="str">
        <f>$AB$32</f>
        <v/>
      </c>
      <c r="Y60" s="295" t="str">
        <f>$AC$32</f>
        <v/>
      </c>
      <c r="Z60" s="295" t="str">
        <f>$AD$32</f>
        <v/>
      </c>
      <c r="AA60" s="295" t="str">
        <f>$AE$32</f>
        <v/>
      </c>
      <c r="AB60" s="295" t="str">
        <f>$AF$32</f>
        <v/>
      </c>
      <c r="AC60" s="295" t="str">
        <f>$AG$32</f>
        <v/>
      </c>
      <c r="AD60" s="295" t="str">
        <f>$AH$32</f>
        <v/>
      </c>
      <c r="AE60" s="295" t="str">
        <f>$AI$32</f>
        <v/>
      </c>
      <c r="AF60" s="295" t="str">
        <f>$AJ$32</f>
        <v/>
      </c>
      <c r="AG60" s="295" t="str">
        <f>$AK$32</f>
        <v/>
      </c>
      <c r="AH60" s="295" t="str">
        <f>$AL$32</f>
        <v/>
      </c>
      <c r="AI60" s="295" t="str">
        <f>$AM$32</f>
        <v/>
      </c>
      <c r="AJ60" s="295" t="str">
        <f>$AN$32</f>
        <v/>
      </c>
      <c r="AK60" s="295" t="str">
        <f>$AO$32</f>
        <v/>
      </c>
      <c r="AL60" s="295" t="str">
        <f>$AP$32</f>
        <v/>
      </c>
      <c r="AM60" s="295" t="str">
        <f>$AQ$32</f>
        <v/>
      </c>
      <c r="AN60" s="295" t="str">
        <f>$AR$32</f>
        <v/>
      </c>
      <c r="AO60" s="295" t="str">
        <f>$AS$32</f>
        <v/>
      </c>
      <c r="AP60" s="295" t="str">
        <f>$AT$32</f>
        <v/>
      </c>
      <c r="AQ60" s="295" t="str">
        <f>$AU$32</f>
        <v/>
      </c>
      <c r="AR60" s="295" t="str">
        <f>$AV$32</f>
        <v/>
      </c>
      <c r="AS60" s="295" t="str">
        <f>$AW$32</f>
        <v/>
      </c>
      <c r="AT60" s="295" t="str">
        <f>$AX$32</f>
        <v/>
      </c>
      <c r="AU60" s="295" t="str">
        <f>$AY$32</f>
        <v/>
      </c>
      <c r="AV60" s="295" t="str">
        <f>$AZ$32</f>
        <v/>
      </c>
      <c r="AW60" s="295" t="str">
        <f>$BA$32</f>
        <v/>
      </c>
      <c r="AX60" s="295" t="str">
        <f>$BB$32</f>
        <v/>
      </c>
      <c r="AY60" s="295" t="str">
        <f>$BC$32</f>
        <v/>
      </c>
      <c r="AZ60" s="295" t="str">
        <f>$BD$32</f>
        <v/>
      </c>
      <c r="BA60" s="295" t="str">
        <f>$BE$32</f>
        <v/>
      </c>
      <c r="BB60" s="295" t="str">
        <f>$BF$32</f>
        <v/>
      </c>
      <c r="BC60" s="295" t="str">
        <f>$BG$32</f>
        <v/>
      </c>
      <c r="BD60" s="295" t="str">
        <f>$BH$32</f>
        <v/>
      </c>
      <c r="BE60" s="295" t="str">
        <f>$BI$32</f>
        <v/>
      </c>
      <c r="BF60" s="295" t="str">
        <f>$BJ$32</f>
        <v/>
      </c>
      <c r="BG60" s="295" t="str">
        <f>$BK$32</f>
        <v/>
      </c>
      <c r="BH60" s="295" t="str">
        <f>$BL$32</f>
        <v/>
      </c>
      <c r="BI60" s="295" t="str">
        <f>$BM$32</f>
        <v/>
      </c>
      <c r="BJ60" s="295" t="str">
        <f>$BN$32</f>
        <v/>
      </c>
      <c r="BK60" s="295" t="str">
        <f>$BO$32</f>
        <v/>
      </c>
      <c r="BL60" s="295" t="str">
        <f>$BP$32</f>
        <v/>
      </c>
      <c r="BM60" s="295" t="str">
        <f>$BQ$32</f>
        <v/>
      </c>
      <c r="BN60" s="295" t="str">
        <f>$BR$32</f>
        <v/>
      </c>
      <c r="BO60" s="295" t="str">
        <f>$BS$32</f>
        <v/>
      </c>
      <c r="BP60" s="295" t="str">
        <f>$BT$32</f>
        <v/>
      </c>
      <c r="BQ60" s="295" t="str">
        <f>$BU$32</f>
        <v/>
      </c>
      <c r="BR60" s="295" t="str">
        <f>$BV$32</f>
        <v/>
      </c>
      <c r="BS60" s="295" t="str">
        <f>$BW$32</f>
        <v/>
      </c>
      <c r="BT60" s="295" t="str">
        <f>$BX$32</f>
        <v/>
      </c>
      <c r="BU60" s="295" t="str">
        <f>$BY$32</f>
        <v/>
      </c>
      <c r="BV60" s="295" t="str">
        <f>$BZ$32</f>
        <v/>
      </c>
      <c r="BW60" s="295" t="str">
        <f>$CA$32</f>
        <v/>
      </c>
      <c r="BX60" s="295" t="str">
        <f>$CB$32</f>
        <v/>
      </c>
      <c r="BY60" s="295" t="str">
        <f>$CC$32</f>
        <v/>
      </c>
      <c r="BZ60" s="295" t="str">
        <f>$CD$32</f>
        <v/>
      </c>
      <c r="CA60" s="295" t="str">
        <f>$CE$32</f>
        <v/>
      </c>
      <c r="CB60" s="295" t="str">
        <f>$CF$32</f>
        <v/>
      </c>
      <c r="CC60" s="295" t="str">
        <f>$CG$32</f>
        <v/>
      </c>
      <c r="CD60" s="295" t="str">
        <f>$CH$32</f>
        <v/>
      </c>
      <c r="CE60" s="295" t="str">
        <f>$CI$32</f>
        <v/>
      </c>
      <c r="CF60" s="295" t="str">
        <f>$CJ$32</f>
        <v/>
      </c>
      <c r="CG60" s="295" t="str">
        <f>$CK$32</f>
        <v/>
      </c>
      <c r="CH60" s="295" t="str">
        <f>$CL$32</f>
        <v/>
      </c>
      <c r="CI60" s="295" t="str">
        <f>$CM$32</f>
        <v/>
      </c>
      <c r="CJ60" s="295" t="str">
        <f>$CN$32</f>
        <v/>
      </c>
      <c r="CK60" s="295" t="str">
        <f>$CO$32</f>
        <v/>
      </c>
      <c r="CL60" s="295" t="str">
        <f>$CP$32</f>
        <v/>
      </c>
      <c r="CM60" s="295" t="str">
        <f>$CQ$32</f>
        <v/>
      </c>
      <c r="CN60" s="295" t="str">
        <f>$CR$32</f>
        <v/>
      </c>
      <c r="CO60" s="295" t="str">
        <f>$CS$32</f>
        <v/>
      </c>
      <c r="CP60" s="296" t="str">
        <f>$CT$32</f>
        <v/>
      </c>
      <c r="CW60" s="260"/>
    </row>
    <row r="61" spans="9:106" ht="19.5" hidden="1">
      <c r="I61" s="81"/>
      <c r="J61" s="81"/>
      <c r="L61" s="81"/>
      <c r="M61" s="81"/>
      <c r="N61" s="81"/>
      <c r="O61" s="81"/>
      <c r="P61" s="81"/>
      <c r="Q61" s="81"/>
      <c r="R61" s="81"/>
      <c r="S61" s="81"/>
    </row>
    <row r="62" spans="9:106" ht="19.5" hidden="1">
      <c r="I62" s="81"/>
      <c r="J62" s="81"/>
      <c r="L62" s="81"/>
      <c r="M62" s="81"/>
      <c r="N62" s="81"/>
      <c r="O62" s="81"/>
      <c r="P62" s="81"/>
      <c r="Q62" s="81"/>
      <c r="R62" s="81"/>
      <c r="S62" s="81"/>
    </row>
    <row r="63" spans="9:106" ht="20.25" hidden="1">
      <c r="I63" s="81"/>
      <c r="J63" s="81"/>
      <c r="N63" s="304" t="s">
        <v>343</v>
      </c>
      <c r="O63" s="303" t="s">
        <v>260</v>
      </c>
      <c r="P63" s="301" t="s">
        <v>261</v>
      </c>
      <c r="Q63" s="301" t="s">
        <v>262</v>
      </c>
      <c r="R63" s="81"/>
      <c r="S63" s="81"/>
    </row>
    <row r="64" spans="9:106" ht="20.25" hidden="1">
      <c r="J64" s="81"/>
      <c r="N64" s="305" t="s">
        <v>352</v>
      </c>
      <c r="O64" s="315" t="str">
        <f>IF(S29="申請可",VLOOKUP(1,$J$68:$Q$319,6),"")</f>
        <v/>
      </c>
      <c r="P64" s="314" t="str">
        <f>IF(S29="申請可",VLOOKUP(1,$J$68:$Q$319,7),"")</f>
        <v/>
      </c>
      <c r="Q64" s="270" t="str">
        <f>IF(S29="申請可",VLOOKUP(1,$J$68:$Q$319,8),"")</f>
        <v/>
      </c>
      <c r="R64" s="302" t="s">
        <v>354</v>
      </c>
      <c r="S64" s="81"/>
    </row>
    <row r="65" spans="9:106" ht="19.5" hidden="1" thickBot="1">
      <c r="CW65" s="13"/>
    </row>
    <row r="66" spans="9:106" ht="22.9" hidden="1" customHeight="1" thickBot="1">
      <c r="I66" s="457" t="s">
        <v>259</v>
      </c>
      <c r="J66" s="333" t="s">
        <v>351</v>
      </c>
      <c r="K66" s="451" t="s">
        <v>344</v>
      </c>
      <c r="L66" s="452"/>
      <c r="M66" s="452"/>
      <c r="N66" s="453"/>
      <c r="O66" s="454" t="s">
        <v>345</v>
      </c>
      <c r="P66" s="455"/>
      <c r="Q66" s="456"/>
      <c r="R66" s="460" t="s">
        <v>353</v>
      </c>
      <c r="CW66" s="13"/>
    </row>
    <row r="67" spans="9:106" ht="19.5" hidden="1">
      <c r="I67" s="458"/>
      <c r="J67" s="334">
        <f>COUNT(J68:J319)</f>
        <v>0</v>
      </c>
      <c r="K67" s="271" t="s">
        <v>260</v>
      </c>
      <c r="L67" s="272" t="s">
        <v>261</v>
      </c>
      <c r="M67" s="327" t="s">
        <v>262</v>
      </c>
      <c r="N67" s="328" t="s">
        <v>263</v>
      </c>
      <c r="O67" s="271" t="s">
        <v>260</v>
      </c>
      <c r="P67" s="272" t="s">
        <v>261</v>
      </c>
      <c r="Q67" s="279" t="s">
        <v>346</v>
      </c>
      <c r="R67" s="461"/>
      <c r="CW67" s="13"/>
      <c r="CY67" s="147"/>
      <c r="CZ67" s="147"/>
      <c r="DA67" s="148"/>
      <c r="DB67" s="148"/>
    </row>
    <row r="68" spans="9:106" ht="20.25" hidden="1">
      <c r="I68" s="301">
        <v>1</v>
      </c>
      <c r="J68" s="325" t="str">
        <f>IF(R68=1,R68,"")</f>
        <v/>
      </c>
      <c r="K68" s="273" t="s">
        <v>0</v>
      </c>
      <c r="L68" s="257" t="s">
        <v>17</v>
      </c>
      <c r="M68" s="329" t="str">
        <f>$K$21</f>
        <v/>
      </c>
      <c r="N68" s="318" t="str">
        <f>$K$30</f>
        <v/>
      </c>
      <c r="O68" s="306" t="str">
        <f>IF(N68="要件該当",K68,"")</f>
        <v/>
      </c>
      <c r="P68" s="307" t="str">
        <f>IF(N68="要件該当",L68,"")</f>
        <v/>
      </c>
      <c r="Q68" s="274">
        <f>IF(N68="要件該当",M68,0)</f>
        <v>0</v>
      </c>
      <c r="R68" s="326" t="str">
        <f>IF(AND(M68&gt;0,N68="要件該当"),RANK(Q68,$Q$68:$Q$319),"")</f>
        <v/>
      </c>
      <c r="CW68" s="13"/>
    </row>
    <row r="69" spans="9:106" ht="20.25" hidden="1">
      <c r="I69" s="301">
        <v>2</v>
      </c>
      <c r="J69" s="325" t="str">
        <f t="shared" ref="J69:J132" si="160">IF(R69=1,R69,"")</f>
        <v/>
      </c>
      <c r="K69" s="273" t="s">
        <v>0</v>
      </c>
      <c r="L69" s="257" t="s">
        <v>18</v>
      </c>
      <c r="M69" s="329" t="str">
        <f>$L$21</f>
        <v/>
      </c>
      <c r="N69" s="318" t="str">
        <f>$L$30</f>
        <v/>
      </c>
      <c r="O69" s="306" t="str">
        <f t="shared" ref="O69:O76" si="161">IF(N69="要件該当",K69,"")</f>
        <v/>
      </c>
      <c r="P69" s="307" t="str">
        <f t="shared" ref="P69:P76" si="162">IF(N69="要件該当",L69,"")</f>
        <v/>
      </c>
      <c r="Q69" s="274">
        <f t="shared" ref="Q69:Q76" si="163">IF(N69="要件該当",M69,0)</f>
        <v>0</v>
      </c>
      <c r="R69" s="326" t="str">
        <f t="shared" ref="R69:R132" si="164">IF(AND(M69&gt;0,N69="要件該当"),RANK(Q69,$Q$68:$Q$319),"")</f>
        <v/>
      </c>
      <c r="CW69" s="13"/>
    </row>
    <row r="70" spans="9:106" ht="20.25" hidden="1">
      <c r="I70" s="301">
        <v>3</v>
      </c>
      <c r="J70" s="325" t="str">
        <f t="shared" si="160"/>
        <v/>
      </c>
      <c r="K70" s="273" t="s">
        <v>0</v>
      </c>
      <c r="L70" s="257" t="s">
        <v>19</v>
      </c>
      <c r="M70" s="329" t="str">
        <f>$M$21</f>
        <v/>
      </c>
      <c r="N70" s="318" t="str">
        <f>$M$30</f>
        <v/>
      </c>
      <c r="O70" s="306" t="str">
        <f t="shared" si="161"/>
        <v/>
      </c>
      <c r="P70" s="307" t="str">
        <f t="shared" si="162"/>
        <v/>
      </c>
      <c r="Q70" s="274">
        <f t="shared" si="163"/>
        <v>0</v>
      </c>
      <c r="R70" s="326" t="str">
        <f t="shared" si="164"/>
        <v/>
      </c>
    </row>
    <row r="71" spans="9:106" ht="20.25" hidden="1">
      <c r="I71" s="301">
        <v>4</v>
      </c>
      <c r="J71" s="325" t="str">
        <f t="shared" si="160"/>
        <v/>
      </c>
      <c r="K71" s="273" t="s">
        <v>0</v>
      </c>
      <c r="L71" s="257" t="s">
        <v>20</v>
      </c>
      <c r="M71" s="329" t="str">
        <f>$N$21</f>
        <v/>
      </c>
      <c r="N71" s="318" t="str">
        <f>$N$30</f>
        <v/>
      </c>
      <c r="O71" s="306" t="str">
        <f t="shared" si="161"/>
        <v/>
      </c>
      <c r="P71" s="307" t="str">
        <f t="shared" si="162"/>
        <v/>
      </c>
      <c r="Q71" s="274">
        <f t="shared" si="163"/>
        <v>0</v>
      </c>
      <c r="R71" s="326" t="str">
        <f t="shared" si="164"/>
        <v/>
      </c>
    </row>
    <row r="72" spans="9:106" ht="20.25" hidden="1">
      <c r="I72" s="301">
        <v>5</v>
      </c>
      <c r="J72" s="325" t="str">
        <f t="shared" si="160"/>
        <v/>
      </c>
      <c r="K72" s="273" t="s">
        <v>0</v>
      </c>
      <c r="L72" s="257" t="s">
        <v>21</v>
      </c>
      <c r="M72" s="329" t="str">
        <f>$O$21</f>
        <v/>
      </c>
      <c r="N72" s="318" t="str">
        <f>$O$30</f>
        <v/>
      </c>
      <c r="O72" s="306" t="str">
        <f t="shared" si="161"/>
        <v/>
      </c>
      <c r="P72" s="307" t="str">
        <f t="shared" si="162"/>
        <v/>
      </c>
      <c r="Q72" s="274">
        <f t="shared" si="163"/>
        <v>0</v>
      </c>
      <c r="R72" s="326" t="str">
        <f t="shared" si="164"/>
        <v/>
      </c>
    </row>
    <row r="73" spans="9:106" ht="20.25" hidden="1">
      <c r="I73" s="301">
        <v>6</v>
      </c>
      <c r="J73" s="325" t="str">
        <f t="shared" si="160"/>
        <v/>
      </c>
      <c r="K73" s="273" t="s">
        <v>0</v>
      </c>
      <c r="L73" s="257" t="s">
        <v>22</v>
      </c>
      <c r="M73" s="329" t="str">
        <f>$P$21</f>
        <v/>
      </c>
      <c r="N73" s="318" t="str">
        <f>$P$30</f>
        <v/>
      </c>
      <c r="O73" s="306" t="str">
        <f t="shared" si="161"/>
        <v/>
      </c>
      <c r="P73" s="307" t="str">
        <f t="shared" si="162"/>
        <v/>
      </c>
      <c r="Q73" s="274">
        <f t="shared" si="163"/>
        <v>0</v>
      </c>
      <c r="R73" s="326" t="str">
        <f t="shared" si="164"/>
        <v/>
      </c>
    </row>
    <row r="74" spans="9:106" ht="20.25" hidden="1">
      <c r="I74" s="301">
        <v>7</v>
      </c>
      <c r="J74" s="325" t="str">
        <f t="shared" si="160"/>
        <v/>
      </c>
      <c r="K74" s="273" t="s">
        <v>0</v>
      </c>
      <c r="L74" s="257" t="s">
        <v>23</v>
      </c>
      <c r="M74" s="329" t="str">
        <f>$Q$21</f>
        <v/>
      </c>
      <c r="N74" s="318" t="str">
        <f>$Q$30</f>
        <v/>
      </c>
      <c r="O74" s="306" t="str">
        <f t="shared" si="161"/>
        <v/>
      </c>
      <c r="P74" s="307" t="str">
        <f t="shared" si="162"/>
        <v/>
      </c>
      <c r="Q74" s="274">
        <f t="shared" si="163"/>
        <v>0</v>
      </c>
      <c r="R74" s="326" t="str">
        <f t="shared" si="164"/>
        <v/>
      </c>
    </row>
    <row r="75" spans="9:106" ht="20.25" hidden="1">
      <c r="I75" s="301">
        <v>8</v>
      </c>
      <c r="J75" s="325" t="str">
        <f t="shared" si="160"/>
        <v/>
      </c>
      <c r="K75" s="273" t="s">
        <v>0</v>
      </c>
      <c r="L75" s="255" t="s">
        <v>122</v>
      </c>
      <c r="M75" s="329" t="str">
        <f>$V$21</f>
        <v/>
      </c>
      <c r="N75" s="318" t="str">
        <f>$V$30</f>
        <v/>
      </c>
      <c r="O75" s="306" t="str">
        <f t="shared" si="161"/>
        <v/>
      </c>
      <c r="P75" s="307" t="str">
        <f t="shared" si="162"/>
        <v/>
      </c>
      <c r="Q75" s="274">
        <f t="shared" si="163"/>
        <v>0</v>
      </c>
      <c r="R75" s="326" t="str">
        <f t="shared" si="164"/>
        <v/>
      </c>
    </row>
    <row r="76" spans="9:106" ht="20.25" hidden="1">
      <c r="I76" s="301">
        <v>9</v>
      </c>
      <c r="J76" s="325" t="str">
        <f t="shared" si="160"/>
        <v/>
      </c>
      <c r="K76" s="273" t="s">
        <v>0</v>
      </c>
      <c r="L76" s="255" t="s">
        <v>123</v>
      </c>
      <c r="M76" s="329" t="str">
        <f>$W$21</f>
        <v/>
      </c>
      <c r="N76" s="318" t="str">
        <f>$W$30</f>
        <v/>
      </c>
      <c r="O76" s="306" t="str">
        <f t="shared" si="161"/>
        <v/>
      </c>
      <c r="P76" s="307" t="str">
        <f t="shared" si="162"/>
        <v/>
      </c>
      <c r="Q76" s="274">
        <f t="shared" si="163"/>
        <v>0</v>
      </c>
      <c r="R76" s="326" t="str">
        <f t="shared" si="164"/>
        <v/>
      </c>
    </row>
    <row r="77" spans="9:106" ht="20.25" hidden="1">
      <c r="I77" s="301">
        <v>10</v>
      </c>
      <c r="J77" s="325" t="str">
        <f t="shared" si="160"/>
        <v/>
      </c>
      <c r="K77" s="273" t="s">
        <v>0</v>
      </c>
      <c r="L77" s="255" t="s">
        <v>132</v>
      </c>
      <c r="M77" s="329" t="str">
        <f>$X$21</f>
        <v/>
      </c>
      <c r="N77" s="318" t="str">
        <f>$X$30</f>
        <v/>
      </c>
      <c r="O77" s="306" t="str">
        <f t="shared" ref="O77:O91" si="165">IF(N77="要件該当",K77,"")</f>
        <v/>
      </c>
      <c r="P77" s="307" t="str">
        <f t="shared" ref="P77:P91" si="166">IF(N77="要件該当",L77,"")</f>
        <v/>
      </c>
      <c r="Q77" s="274">
        <f t="shared" ref="Q77:Q91" si="167">IF(N77="要件該当",M77,0)</f>
        <v>0</v>
      </c>
      <c r="R77" s="326" t="str">
        <f t="shared" si="164"/>
        <v/>
      </c>
    </row>
    <row r="78" spans="9:106" ht="20.25" hidden="1">
      <c r="I78" s="301">
        <v>11</v>
      </c>
      <c r="J78" s="325" t="str">
        <f t="shared" si="160"/>
        <v/>
      </c>
      <c r="K78" s="273" t="s">
        <v>0</v>
      </c>
      <c r="L78" s="255" t="s">
        <v>133</v>
      </c>
      <c r="M78" s="329" t="str">
        <f>$Y$21</f>
        <v/>
      </c>
      <c r="N78" s="318" t="str">
        <f>$Y$30</f>
        <v/>
      </c>
      <c r="O78" s="306" t="str">
        <f t="shared" si="165"/>
        <v/>
      </c>
      <c r="P78" s="307" t="str">
        <f t="shared" si="166"/>
        <v/>
      </c>
      <c r="Q78" s="274">
        <f t="shared" si="167"/>
        <v>0</v>
      </c>
      <c r="R78" s="326" t="str">
        <f t="shared" si="164"/>
        <v/>
      </c>
    </row>
    <row r="79" spans="9:106" ht="20.25" hidden="1">
      <c r="I79" s="301">
        <v>12</v>
      </c>
      <c r="J79" s="325" t="str">
        <f t="shared" si="160"/>
        <v/>
      </c>
      <c r="K79" s="273" t="s">
        <v>0</v>
      </c>
      <c r="L79" s="255" t="s">
        <v>134</v>
      </c>
      <c r="M79" s="329" t="str">
        <f>$Z$21</f>
        <v/>
      </c>
      <c r="N79" s="318" t="str">
        <f>$Z$30</f>
        <v/>
      </c>
      <c r="O79" s="306" t="str">
        <f t="shared" si="165"/>
        <v/>
      </c>
      <c r="P79" s="307" t="str">
        <f t="shared" si="166"/>
        <v/>
      </c>
      <c r="Q79" s="274">
        <f t="shared" si="167"/>
        <v>0</v>
      </c>
      <c r="R79" s="326" t="str">
        <f t="shared" si="164"/>
        <v/>
      </c>
    </row>
    <row r="80" spans="9:106" ht="20.25" hidden="1">
      <c r="I80" s="301">
        <v>13</v>
      </c>
      <c r="J80" s="325" t="str">
        <f t="shared" si="160"/>
        <v/>
      </c>
      <c r="K80" s="273" t="s">
        <v>0</v>
      </c>
      <c r="L80" s="255" t="s">
        <v>135</v>
      </c>
      <c r="M80" s="329" t="str">
        <f>$AA$21</f>
        <v/>
      </c>
      <c r="N80" s="318" t="str">
        <f>$AA$30</f>
        <v/>
      </c>
      <c r="O80" s="306" t="str">
        <f t="shared" si="165"/>
        <v/>
      </c>
      <c r="P80" s="307" t="str">
        <f t="shared" si="166"/>
        <v/>
      </c>
      <c r="Q80" s="274">
        <f t="shared" si="167"/>
        <v>0</v>
      </c>
      <c r="R80" s="326" t="str">
        <f t="shared" si="164"/>
        <v/>
      </c>
    </row>
    <row r="81" spans="9:18" ht="20.25" hidden="1">
      <c r="I81" s="301">
        <v>14</v>
      </c>
      <c r="J81" s="325" t="str">
        <f t="shared" si="160"/>
        <v/>
      </c>
      <c r="K81" s="273" t="s">
        <v>0</v>
      </c>
      <c r="L81" s="255" t="s">
        <v>136</v>
      </c>
      <c r="M81" s="329" t="str">
        <f>$AB$21</f>
        <v/>
      </c>
      <c r="N81" s="318" t="str">
        <f>$AB$30</f>
        <v/>
      </c>
      <c r="O81" s="306" t="str">
        <f t="shared" si="165"/>
        <v/>
      </c>
      <c r="P81" s="307" t="str">
        <f t="shared" si="166"/>
        <v/>
      </c>
      <c r="Q81" s="274">
        <f t="shared" si="167"/>
        <v>0</v>
      </c>
      <c r="R81" s="326" t="str">
        <f t="shared" si="164"/>
        <v/>
      </c>
    </row>
    <row r="82" spans="9:18" ht="20.25" hidden="1">
      <c r="I82" s="301">
        <v>15</v>
      </c>
      <c r="J82" s="325" t="str">
        <f t="shared" si="160"/>
        <v/>
      </c>
      <c r="K82" s="273" t="s">
        <v>0</v>
      </c>
      <c r="L82" s="255" t="s">
        <v>137</v>
      </c>
      <c r="M82" s="329" t="str">
        <f>$AC$21</f>
        <v/>
      </c>
      <c r="N82" s="318" t="str">
        <f>$AC$30</f>
        <v/>
      </c>
      <c r="O82" s="306" t="str">
        <f t="shared" si="165"/>
        <v/>
      </c>
      <c r="P82" s="307" t="str">
        <f t="shared" si="166"/>
        <v/>
      </c>
      <c r="Q82" s="274">
        <f t="shared" si="167"/>
        <v>0</v>
      </c>
      <c r="R82" s="326" t="str">
        <f t="shared" si="164"/>
        <v/>
      </c>
    </row>
    <row r="83" spans="9:18" ht="20.25" hidden="1">
      <c r="I83" s="301">
        <v>16</v>
      </c>
      <c r="J83" s="325" t="str">
        <f t="shared" si="160"/>
        <v/>
      </c>
      <c r="K83" s="273" t="s">
        <v>0</v>
      </c>
      <c r="L83" s="255" t="s">
        <v>138</v>
      </c>
      <c r="M83" s="329" t="str">
        <f>$AD$21</f>
        <v/>
      </c>
      <c r="N83" s="318" t="str">
        <f>$AD$30</f>
        <v/>
      </c>
      <c r="O83" s="306" t="str">
        <f t="shared" si="165"/>
        <v/>
      </c>
      <c r="P83" s="307" t="str">
        <f t="shared" si="166"/>
        <v/>
      </c>
      <c r="Q83" s="274">
        <f t="shared" si="167"/>
        <v>0</v>
      </c>
      <c r="R83" s="326" t="str">
        <f t="shared" si="164"/>
        <v/>
      </c>
    </row>
    <row r="84" spans="9:18" ht="20.25" hidden="1">
      <c r="I84" s="301">
        <v>17</v>
      </c>
      <c r="J84" s="325" t="str">
        <f t="shared" si="160"/>
        <v/>
      </c>
      <c r="K84" s="273" t="s">
        <v>0</v>
      </c>
      <c r="L84" s="255" t="s">
        <v>139</v>
      </c>
      <c r="M84" s="329" t="str">
        <f>$AE$21</f>
        <v/>
      </c>
      <c r="N84" s="318" t="str">
        <f>$AE$30</f>
        <v/>
      </c>
      <c r="O84" s="306" t="str">
        <f t="shared" si="165"/>
        <v/>
      </c>
      <c r="P84" s="307" t="str">
        <f t="shared" si="166"/>
        <v/>
      </c>
      <c r="Q84" s="274">
        <f t="shared" si="167"/>
        <v>0</v>
      </c>
      <c r="R84" s="326" t="str">
        <f t="shared" si="164"/>
        <v/>
      </c>
    </row>
    <row r="85" spans="9:18" ht="20.25" hidden="1">
      <c r="I85" s="301">
        <v>18</v>
      </c>
      <c r="J85" s="325" t="str">
        <f t="shared" si="160"/>
        <v/>
      </c>
      <c r="K85" s="273" t="s">
        <v>0</v>
      </c>
      <c r="L85" s="255" t="s">
        <v>140</v>
      </c>
      <c r="M85" s="329" t="str">
        <f>$AF$21</f>
        <v/>
      </c>
      <c r="N85" s="318" t="str">
        <f>$AF$30</f>
        <v/>
      </c>
      <c r="O85" s="306" t="str">
        <f t="shared" si="165"/>
        <v/>
      </c>
      <c r="P85" s="307" t="str">
        <f t="shared" si="166"/>
        <v/>
      </c>
      <c r="Q85" s="274">
        <f t="shared" si="167"/>
        <v>0</v>
      </c>
      <c r="R85" s="326" t="str">
        <f t="shared" si="164"/>
        <v/>
      </c>
    </row>
    <row r="86" spans="9:18" ht="20.25" hidden="1">
      <c r="I86" s="301">
        <v>19</v>
      </c>
      <c r="J86" s="325" t="str">
        <f t="shared" si="160"/>
        <v/>
      </c>
      <c r="K86" s="273" t="s">
        <v>0</v>
      </c>
      <c r="L86" s="255" t="s">
        <v>141</v>
      </c>
      <c r="M86" s="329" t="str">
        <f>$AG$21</f>
        <v/>
      </c>
      <c r="N86" s="318" t="str">
        <f>$AG$30</f>
        <v/>
      </c>
      <c r="O86" s="306" t="str">
        <f t="shared" si="165"/>
        <v/>
      </c>
      <c r="P86" s="307" t="str">
        <f t="shared" si="166"/>
        <v/>
      </c>
      <c r="Q86" s="274">
        <f t="shared" si="167"/>
        <v>0</v>
      </c>
      <c r="R86" s="326" t="str">
        <f t="shared" si="164"/>
        <v/>
      </c>
    </row>
    <row r="87" spans="9:18" ht="20.25" hidden="1">
      <c r="I87" s="301">
        <v>20</v>
      </c>
      <c r="J87" s="325" t="str">
        <f t="shared" si="160"/>
        <v/>
      </c>
      <c r="K87" s="273" t="s">
        <v>0</v>
      </c>
      <c r="L87" s="255" t="s">
        <v>142</v>
      </c>
      <c r="M87" s="329" t="str">
        <f>$AH$21</f>
        <v/>
      </c>
      <c r="N87" s="318" t="str">
        <f>$AH$30</f>
        <v/>
      </c>
      <c r="O87" s="306" t="str">
        <f t="shared" si="165"/>
        <v/>
      </c>
      <c r="P87" s="307" t="str">
        <f t="shared" si="166"/>
        <v/>
      </c>
      <c r="Q87" s="274">
        <f t="shared" si="167"/>
        <v>0</v>
      </c>
      <c r="R87" s="326" t="str">
        <f t="shared" si="164"/>
        <v/>
      </c>
    </row>
    <row r="88" spans="9:18" ht="20.25" hidden="1">
      <c r="I88" s="301">
        <v>21</v>
      </c>
      <c r="J88" s="325" t="str">
        <f t="shared" si="160"/>
        <v/>
      </c>
      <c r="K88" s="273" t="s">
        <v>0</v>
      </c>
      <c r="L88" s="255" t="s">
        <v>143</v>
      </c>
      <c r="M88" s="329" t="str">
        <f>$AI$21</f>
        <v/>
      </c>
      <c r="N88" s="318" t="str">
        <f>$AI$30</f>
        <v/>
      </c>
      <c r="O88" s="306" t="str">
        <f t="shared" si="165"/>
        <v/>
      </c>
      <c r="P88" s="307" t="str">
        <f t="shared" si="166"/>
        <v/>
      </c>
      <c r="Q88" s="274">
        <f t="shared" si="167"/>
        <v>0</v>
      </c>
      <c r="R88" s="326" t="str">
        <f t="shared" si="164"/>
        <v/>
      </c>
    </row>
    <row r="89" spans="9:18" ht="20.25" hidden="1">
      <c r="I89" s="301">
        <v>22</v>
      </c>
      <c r="J89" s="325" t="str">
        <f t="shared" si="160"/>
        <v/>
      </c>
      <c r="K89" s="273" t="s">
        <v>0</v>
      </c>
      <c r="L89" s="255" t="s">
        <v>144</v>
      </c>
      <c r="M89" s="329" t="str">
        <f>$AJ$21</f>
        <v/>
      </c>
      <c r="N89" s="318" t="str">
        <f>$AJ$30</f>
        <v/>
      </c>
      <c r="O89" s="306" t="str">
        <f t="shared" si="165"/>
        <v/>
      </c>
      <c r="P89" s="307" t="str">
        <f t="shared" si="166"/>
        <v/>
      </c>
      <c r="Q89" s="274">
        <f t="shared" si="167"/>
        <v>0</v>
      </c>
      <c r="R89" s="326" t="str">
        <f t="shared" si="164"/>
        <v/>
      </c>
    </row>
    <row r="90" spans="9:18" ht="20.25" hidden="1">
      <c r="I90" s="301">
        <v>23</v>
      </c>
      <c r="J90" s="325" t="str">
        <f t="shared" si="160"/>
        <v/>
      </c>
      <c r="K90" s="273" t="s">
        <v>0</v>
      </c>
      <c r="L90" s="255" t="s">
        <v>145</v>
      </c>
      <c r="M90" s="329" t="str">
        <f>$AK$21</f>
        <v/>
      </c>
      <c r="N90" s="318" t="str">
        <f>$AK$30</f>
        <v/>
      </c>
      <c r="O90" s="306" t="str">
        <f t="shared" si="165"/>
        <v/>
      </c>
      <c r="P90" s="307" t="str">
        <f t="shared" si="166"/>
        <v/>
      </c>
      <c r="Q90" s="274">
        <f t="shared" si="167"/>
        <v>0</v>
      </c>
      <c r="R90" s="326" t="str">
        <f t="shared" si="164"/>
        <v/>
      </c>
    </row>
    <row r="91" spans="9:18" ht="20.25" hidden="1">
      <c r="I91" s="301">
        <v>24</v>
      </c>
      <c r="J91" s="325" t="str">
        <f t="shared" si="160"/>
        <v/>
      </c>
      <c r="K91" s="273" t="s">
        <v>0</v>
      </c>
      <c r="L91" s="255" t="s">
        <v>146</v>
      </c>
      <c r="M91" s="329" t="str">
        <f>$AL$21</f>
        <v/>
      </c>
      <c r="N91" s="318" t="str">
        <f>$AL$30</f>
        <v/>
      </c>
      <c r="O91" s="306" t="str">
        <f t="shared" si="165"/>
        <v/>
      </c>
      <c r="P91" s="307" t="str">
        <f t="shared" si="166"/>
        <v/>
      </c>
      <c r="Q91" s="274">
        <f t="shared" si="167"/>
        <v>0</v>
      </c>
      <c r="R91" s="326" t="str">
        <f t="shared" si="164"/>
        <v/>
      </c>
    </row>
    <row r="92" spans="9:18" ht="20.25" hidden="1">
      <c r="I92" s="301">
        <v>25</v>
      </c>
      <c r="J92" s="325" t="str">
        <f t="shared" si="160"/>
        <v/>
      </c>
      <c r="K92" s="273" t="s">
        <v>0</v>
      </c>
      <c r="L92" s="255" t="s">
        <v>147</v>
      </c>
      <c r="M92" s="329" t="str">
        <f>$AM$21</f>
        <v/>
      </c>
      <c r="N92" s="318" t="str">
        <f>$AM$30</f>
        <v/>
      </c>
      <c r="O92" s="306" t="str">
        <f t="shared" ref="O92:O106" si="168">IF(N92="要件該当",K92,"")</f>
        <v/>
      </c>
      <c r="P92" s="307" t="str">
        <f t="shared" ref="P92:P106" si="169">IF(N92="要件該当",L92,"")</f>
        <v/>
      </c>
      <c r="Q92" s="274">
        <f t="shared" ref="Q92:Q106" si="170">IF(N92="要件該当",M92,0)</f>
        <v>0</v>
      </c>
      <c r="R92" s="326" t="str">
        <f t="shared" si="164"/>
        <v/>
      </c>
    </row>
    <row r="93" spans="9:18" ht="20.25" hidden="1">
      <c r="I93" s="301">
        <v>26</v>
      </c>
      <c r="J93" s="325" t="str">
        <f t="shared" si="160"/>
        <v/>
      </c>
      <c r="K93" s="273" t="s">
        <v>0</v>
      </c>
      <c r="L93" s="255" t="s">
        <v>148</v>
      </c>
      <c r="M93" s="329" t="str">
        <f>$AN$21</f>
        <v/>
      </c>
      <c r="N93" s="318" t="str">
        <f>$AN$30</f>
        <v/>
      </c>
      <c r="O93" s="306" t="str">
        <f t="shared" si="168"/>
        <v/>
      </c>
      <c r="P93" s="307" t="str">
        <f t="shared" si="169"/>
        <v/>
      </c>
      <c r="Q93" s="274">
        <f t="shared" si="170"/>
        <v>0</v>
      </c>
      <c r="R93" s="326" t="str">
        <f t="shared" si="164"/>
        <v/>
      </c>
    </row>
    <row r="94" spans="9:18" ht="20.25" hidden="1">
      <c r="I94" s="301">
        <v>27</v>
      </c>
      <c r="J94" s="325" t="str">
        <f t="shared" si="160"/>
        <v/>
      </c>
      <c r="K94" s="273" t="s">
        <v>0</v>
      </c>
      <c r="L94" s="255" t="s">
        <v>149</v>
      </c>
      <c r="M94" s="329" t="str">
        <f>$AO$21</f>
        <v/>
      </c>
      <c r="N94" s="318" t="str">
        <f>$AO$30</f>
        <v/>
      </c>
      <c r="O94" s="306" t="str">
        <f t="shared" si="168"/>
        <v/>
      </c>
      <c r="P94" s="307" t="str">
        <f t="shared" si="169"/>
        <v/>
      </c>
      <c r="Q94" s="274">
        <f t="shared" si="170"/>
        <v>0</v>
      </c>
      <c r="R94" s="326" t="str">
        <f t="shared" si="164"/>
        <v/>
      </c>
    </row>
    <row r="95" spans="9:18" ht="20.25" hidden="1">
      <c r="I95" s="301">
        <v>28</v>
      </c>
      <c r="J95" s="325" t="str">
        <f t="shared" si="160"/>
        <v/>
      </c>
      <c r="K95" s="273" t="s">
        <v>0</v>
      </c>
      <c r="L95" s="255" t="s">
        <v>150</v>
      </c>
      <c r="M95" s="329" t="str">
        <f>$AP$21</f>
        <v/>
      </c>
      <c r="N95" s="318" t="str">
        <f>$AP$30</f>
        <v/>
      </c>
      <c r="O95" s="306" t="str">
        <f t="shared" si="168"/>
        <v/>
      </c>
      <c r="P95" s="307" t="str">
        <f t="shared" si="169"/>
        <v/>
      </c>
      <c r="Q95" s="274">
        <f t="shared" si="170"/>
        <v>0</v>
      </c>
      <c r="R95" s="326" t="str">
        <f t="shared" si="164"/>
        <v/>
      </c>
    </row>
    <row r="96" spans="9:18" ht="20.25" hidden="1">
      <c r="I96" s="301">
        <v>29</v>
      </c>
      <c r="J96" s="325" t="str">
        <f t="shared" si="160"/>
        <v/>
      </c>
      <c r="K96" s="273" t="s">
        <v>0</v>
      </c>
      <c r="L96" s="255" t="s">
        <v>151</v>
      </c>
      <c r="M96" s="329" t="str">
        <f>$AQ$21</f>
        <v/>
      </c>
      <c r="N96" s="318" t="str">
        <f>$AQ$30</f>
        <v/>
      </c>
      <c r="O96" s="306" t="str">
        <f t="shared" si="168"/>
        <v/>
      </c>
      <c r="P96" s="307" t="str">
        <f t="shared" si="169"/>
        <v/>
      </c>
      <c r="Q96" s="274">
        <f t="shared" si="170"/>
        <v>0</v>
      </c>
      <c r="R96" s="326" t="str">
        <f t="shared" si="164"/>
        <v/>
      </c>
    </row>
    <row r="97" spans="9:18" ht="20.25" hidden="1">
      <c r="I97" s="301">
        <v>30</v>
      </c>
      <c r="J97" s="325" t="str">
        <f t="shared" si="160"/>
        <v/>
      </c>
      <c r="K97" s="273" t="s">
        <v>0</v>
      </c>
      <c r="L97" s="255" t="s">
        <v>152</v>
      </c>
      <c r="M97" s="329" t="str">
        <f>$AR$21</f>
        <v/>
      </c>
      <c r="N97" s="318" t="str">
        <f>$AR$30</f>
        <v/>
      </c>
      <c r="O97" s="306" t="str">
        <f t="shared" si="168"/>
        <v/>
      </c>
      <c r="P97" s="307" t="str">
        <f t="shared" si="169"/>
        <v/>
      </c>
      <c r="Q97" s="274">
        <f t="shared" si="170"/>
        <v>0</v>
      </c>
      <c r="R97" s="326" t="str">
        <f t="shared" si="164"/>
        <v/>
      </c>
    </row>
    <row r="98" spans="9:18" ht="20.25" hidden="1">
      <c r="I98" s="301">
        <v>31</v>
      </c>
      <c r="J98" s="325" t="str">
        <f t="shared" si="160"/>
        <v/>
      </c>
      <c r="K98" s="273" t="s">
        <v>0</v>
      </c>
      <c r="L98" s="255" t="s">
        <v>153</v>
      </c>
      <c r="M98" s="329" t="str">
        <f>$AS$21</f>
        <v/>
      </c>
      <c r="N98" s="318" t="str">
        <f>$AS$30</f>
        <v/>
      </c>
      <c r="O98" s="306" t="str">
        <f t="shared" si="168"/>
        <v/>
      </c>
      <c r="P98" s="307" t="str">
        <f t="shared" si="169"/>
        <v/>
      </c>
      <c r="Q98" s="274">
        <f t="shared" si="170"/>
        <v>0</v>
      </c>
      <c r="R98" s="326" t="str">
        <f t="shared" si="164"/>
        <v/>
      </c>
    </row>
    <row r="99" spans="9:18" ht="20.25" hidden="1">
      <c r="I99" s="301">
        <v>32</v>
      </c>
      <c r="J99" s="325" t="str">
        <f t="shared" si="160"/>
        <v/>
      </c>
      <c r="K99" s="273" t="s">
        <v>0</v>
      </c>
      <c r="L99" s="255" t="s">
        <v>154</v>
      </c>
      <c r="M99" s="329" t="str">
        <f>$AT$21</f>
        <v/>
      </c>
      <c r="N99" s="318" t="str">
        <f>$AT$30</f>
        <v/>
      </c>
      <c r="O99" s="306" t="str">
        <f t="shared" si="168"/>
        <v/>
      </c>
      <c r="P99" s="307" t="str">
        <f t="shared" si="169"/>
        <v/>
      </c>
      <c r="Q99" s="274">
        <f t="shared" si="170"/>
        <v>0</v>
      </c>
      <c r="R99" s="326" t="str">
        <f t="shared" si="164"/>
        <v/>
      </c>
    </row>
    <row r="100" spans="9:18" ht="20.25" hidden="1">
      <c r="I100" s="301">
        <v>33</v>
      </c>
      <c r="J100" s="325" t="str">
        <f t="shared" si="160"/>
        <v/>
      </c>
      <c r="K100" s="273" t="s">
        <v>0</v>
      </c>
      <c r="L100" s="255" t="s">
        <v>155</v>
      </c>
      <c r="M100" s="329" t="str">
        <f>$AU$21</f>
        <v/>
      </c>
      <c r="N100" s="318" t="str">
        <f>$AU$30</f>
        <v/>
      </c>
      <c r="O100" s="306" t="str">
        <f t="shared" si="168"/>
        <v/>
      </c>
      <c r="P100" s="307" t="str">
        <f t="shared" si="169"/>
        <v/>
      </c>
      <c r="Q100" s="274">
        <f t="shared" si="170"/>
        <v>0</v>
      </c>
      <c r="R100" s="326" t="str">
        <f t="shared" si="164"/>
        <v/>
      </c>
    </row>
    <row r="101" spans="9:18" ht="20.25" hidden="1">
      <c r="I101" s="301">
        <v>34</v>
      </c>
      <c r="J101" s="325" t="str">
        <f t="shared" si="160"/>
        <v/>
      </c>
      <c r="K101" s="273" t="s">
        <v>0</v>
      </c>
      <c r="L101" s="255" t="s">
        <v>156</v>
      </c>
      <c r="M101" s="329" t="str">
        <f>$AV$21</f>
        <v/>
      </c>
      <c r="N101" s="318" t="str">
        <f>$AV$30</f>
        <v/>
      </c>
      <c r="O101" s="306" t="str">
        <f t="shared" si="168"/>
        <v/>
      </c>
      <c r="P101" s="307" t="str">
        <f t="shared" si="169"/>
        <v/>
      </c>
      <c r="Q101" s="274">
        <f t="shared" si="170"/>
        <v>0</v>
      </c>
      <c r="R101" s="326" t="str">
        <f t="shared" si="164"/>
        <v/>
      </c>
    </row>
    <row r="102" spans="9:18" ht="20.25" hidden="1">
      <c r="I102" s="301">
        <v>35</v>
      </c>
      <c r="J102" s="325" t="str">
        <f t="shared" si="160"/>
        <v/>
      </c>
      <c r="K102" s="273" t="s">
        <v>0</v>
      </c>
      <c r="L102" s="255" t="s">
        <v>157</v>
      </c>
      <c r="M102" s="329" t="str">
        <f>$AW$21</f>
        <v/>
      </c>
      <c r="N102" s="318" t="str">
        <f>$AW$30</f>
        <v/>
      </c>
      <c r="O102" s="306" t="str">
        <f t="shared" si="168"/>
        <v/>
      </c>
      <c r="P102" s="307" t="str">
        <f t="shared" si="169"/>
        <v/>
      </c>
      <c r="Q102" s="274">
        <f t="shared" si="170"/>
        <v>0</v>
      </c>
      <c r="R102" s="326" t="str">
        <f t="shared" si="164"/>
        <v/>
      </c>
    </row>
    <row r="103" spans="9:18" ht="20.25" hidden="1">
      <c r="I103" s="301">
        <v>36</v>
      </c>
      <c r="J103" s="325" t="str">
        <f t="shared" si="160"/>
        <v/>
      </c>
      <c r="K103" s="273" t="s">
        <v>0</v>
      </c>
      <c r="L103" s="255" t="s">
        <v>158</v>
      </c>
      <c r="M103" s="329" t="str">
        <f>$AX$21</f>
        <v/>
      </c>
      <c r="N103" s="318" t="str">
        <f>$AX$30</f>
        <v/>
      </c>
      <c r="O103" s="306" t="str">
        <f t="shared" si="168"/>
        <v/>
      </c>
      <c r="P103" s="307" t="str">
        <f t="shared" si="169"/>
        <v/>
      </c>
      <c r="Q103" s="274">
        <f t="shared" si="170"/>
        <v>0</v>
      </c>
      <c r="R103" s="326" t="str">
        <f t="shared" si="164"/>
        <v/>
      </c>
    </row>
    <row r="104" spans="9:18" ht="20.25" hidden="1">
      <c r="I104" s="301">
        <v>37</v>
      </c>
      <c r="J104" s="325" t="str">
        <f t="shared" si="160"/>
        <v/>
      </c>
      <c r="K104" s="273" t="s">
        <v>0</v>
      </c>
      <c r="L104" s="255" t="s">
        <v>159</v>
      </c>
      <c r="M104" s="329" t="str">
        <f>$AY$21</f>
        <v/>
      </c>
      <c r="N104" s="318" t="str">
        <f>$AY$30</f>
        <v/>
      </c>
      <c r="O104" s="306" t="str">
        <f t="shared" si="168"/>
        <v/>
      </c>
      <c r="P104" s="307" t="str">
        <f t="shared" si="169"/>
        <v/>
      </c>
      <c r="Q104" s="274">
        <f t="shared" si="170"/>
        <v>0</v>
      </c>
      <c r="R104" s="326" t="str">
        <f t="shared" si="164"/>
        <v/>
      </c>
    </row>
    <row r="105" spans="9:18" ht="20.25" hidden="1">
      <c r="I105" s="301">
        <v>38</v>
      </c>
      <c r="J105" s="325" t="str">
        <f t="shared" si="160"/>
        <v/>
      </c>
      <c r="K105" s="273" t="s">
        <v>0</v>
      </c>
      <c r="L105" s="255" t="s">
        <v>160</v>
      </c>
      <c r="M105" s="329" t="str">
        <f>$AZ$21</f>
        <v/>
      </c>
      <c r="N105" s="318" t="str">
        <f>$AZ$30</f>
        <v/>
      </c>
      <c r="O105" s="306" t="str">
        <f t="shared" si="168"/>
        <v/>
      </c>
      <c r="P105" s="307" t="str">
        <f t="shared" si="169"/>
        <v/>
      </c>
      <c r="Q105" s="274">
        <f t="shared" si="170"/>
        <v>0</v>
      </c>
      <c r="R105" s="326" t="str">
        <f t="shared" si="164"/>
        <v/>
      </c>
    </row>
    <row r="106" spans="9:18" ht="20.25" hidden="1">
      <c r="I106" s="301">
        <v>39</v>
      </c>
      <c r="J106" s="325" t="str">
        <f t="shared" si="160"/>
        <v/>
      </c>
      <c r="K106" s="273" t="s">
        <v>0</v>
      </c>
      <c r="L106" s="255" t="s">
        <v>161</v>
      </c>
      <c r="M106" s="329" t="str">
        <f>$BA$21</f>
        <v/>
      </c>
      <c r="N106" s="318" t="str">
        <f>$BA$30</f>
        <v/>
      </c>
      <c r="O106" s="306" t="str">
        <f t="shared" si="168"/>
        <v/>
      </c>
      <c r="P106" s="307" t="str">
        <f t="shared" si="169"/>
        <v/>
      </c>
      <c r="Q106" s="274">
        <f t="shared" si="170"/>
        <v>0</v>
      </c>
      <c r="R106" s="326" t="str">
        <f t="shared" si="164"/>
        <v/>
      </c>
    </row>
    <row r="107" spans="9:18" ht="20.25" hidden="1">
      <c r="I107" s="301">
        <v>40</v>
      </c>
      <c r="J107" s="325" t="str">
        <f t="shared" si="160"/>
        <v/>
      </c>
      <c r="K107" s="273" t="s">
        <v>0</v>
      </c>
      <c r="L107" s="255" t="s">
        <v>162</v>
      </c>
      <c r="M107" s="329" t="str">
        <f>$BB$21</f>
        <v/>
      </c>
      <c r="N107" s="318" t="str">
        <f>$BB$30</f>
        <v/>
      </c>
      <c r="O107" s="306" t="str">
        <f t="shared" ref="O107:O113" si="171">IF(N107="要件該当",K107,"")</f>
        <v/>
      </c>
      <c r="P107" s="307" t="str">
        <f t="shared" ref="P107:P113" si="172">IF(N107="要件該当",L107,"")</f>
        <v/>
      </c>
      <c r="Q107" s="274">
        <f t="shared" ref="Q107:Q113" si="173">IF(N107="要件該当",M107,0)</f>
        <v>0</v>
      </c>
      <c r="R107" s="326" t="str">
        <f t="shared" si="164"/>
        <v/>
      </c>
    </row>
    <row r="108" spans="9:18" ht="20.25" hidden="1">
      <c r="I108" s="301">
        <v>41</v>
      </c>
      <c r="J108" s="325" t="str">
        <f t="shared" si="160"/>
        <v/>
      </c>
      <c r="K108" s="273" t="s">
        <v>0</v>
      </c>
      <c r="L108" s="255" t="s">
        <v>163</v>
      </c>
      <c r="M108" s="329" t="str">
        <f>$BC$21</f>
        <v/>
      </c>
      <c r="N108" s="318" t="str">
        <f>$BC$30</f>
        <v/>
      </c>
      <c r="O108" s="306" t="str">
        <f t="shared" si="171"/>
        <v/>
      </c>
      <c r="P108" s="307" t="str">
        <f t="shared" si="172"/>
        <v/>
      </c>
      <c r="Q108" s="274">
        <f t="shared" si="173"/>
        <v>0</v>
      </c>
      <c r="R108" s="326" t="str">
        <f t="shared" si="164"/>
        <v/>
      </c>
    </row>
    <row r="109" spans="9:18" ht="20.25" hidden="1">
      <c r="I109" s="301">
        <v>42</v>
      </c>
      <c r="J109" s="325" t="str">
        <f t="shared" si="160"/>
        <v/>
      </c>
      <c r="K109" s="273" t="s">
        <v>0</v>
      </c>
      <c r="L109" s="255" t="s">
        <v>164</v>
      </c>
      <c r="M109" s="329" t="str">
        <f>$BD$21</f>
        <v/>
      </c>
      <c r="N109" s="318" t="str">
        <f>$BD$30</f>
        <v/>
      </c>
      <c r="O109" s="306" t="str">
        <f t="shared" si="171"/>
        <v/>
      </c>
      <c r="P109" s="307" t="str">
        <f t="shared" si="172"/>
        <v/>
      </c>
      <c r="Q109" s="274">
        <f t="shared" si="173"/>
        <v>0</v>
      </c>
      <c r="R109" s="326" t="str">
        <f t="shared" si="164"/>
        <v/>
      </c>
    </row>
    <row r="110" spans="9:18" ht="20.25" hidden="1">
      <c r="I110" s="301">
        <v>43</v>
      </c>
      <c r="J110" s="325" t="str">
        <f t="shared" si="160"/>
        <v/>
      </c>
      <c r="K110" s="273" t="s">
        <v>0</v>
      </c>
      <c r="L110" s="255" t="s">
        <v>165</v>
      </c>
      <c r="M110" s="329" t="str">
        <f>$BE$21</f>
        <v/>
      </c>
      <c r="N110" s="318" t="str">
        <f>$BE$30</f>
        <v/>
      </c>
      <c r="O110" s="306" t="str">
        <f t="shared" si="171"/>
        <v/>
      </c>
      <c r="P110" s="307" t="str">
        <f t="shared" si="172"/>
        <v/>
      </c>
      <c r="Q110" s="274">
        <f t="shared" si="173"/>
        <v>0</v>
      </c>
      <c r="R110" s="326" t="str">
        <f t="shared" si="164"/>
        <v/>
      </c>
    </row>
    <row r="111" spans="9:18" ht="20.25" hidden="1">
      <c r="I111" s="301">
        <v>44</v>
      </c>
      <c r="J111" s="325" t="str">
        <f t="shared" si="160"/>
        <v/>
      </c>
      <c r="K111" s="273" t="s">
        <v>0</v>
      </c>
      <c r="L111" s="255" t="s">
        <v>166</v>
      </c>
      <c r="M111" s="329" t="str">
        <f>$BF$21</f>
        <v/>
      </c>
      <c r="N111" s="318" t="str">
        <f>$BF$30</f>
        <v/>
      </c>
      <c r="O111" s="306" t="str">
        <f t="shared" si="171"/>
        <v/>
      </c>
      <c r="P111" s="307" t="str">
        <f t="shared" si="172"/>
        <v/>
      </c>
      <c r="Q111" s="274">
        <f t="shared" si="173"/>
        <v>0</v>
      </c>
      <c r="R111" s="326" t="str">
        <f t="shared" si="164"/>
        <v/>
      </c>
    </row>
    <row r="112" spans="9:18" ht="20.25" hidden="1">
      <c r="I112" s="301">
        <v>45</v>
      </c>
      <c r="J112" s="325" t="str">
        <f t="shared" si="160"/>
        <v/>
      </c>
      <c r="K112" s="273" t="s">
        <v>0</v>
      </c>
      <c r="L112" s="255" t="s">
        <v>167</v>
      </c>
      <c r="M112" s="329" t="str">
        <f>$BG$21</f>
        <v/>
      </c>
      <c r="N112" s="318" t="str">
        <f>$BG$30</f>
        <v/>
      </c>
      <c r="O112" s="306" t="str">
        <f t="shared" si="171"/>
        <v/>
      </c>
      <c r="P112" s="307" t="str">
        <f t="shared" si="172"/>
        <v/>
      </c>
      <c r="Q112" s="274">
        <f t="shared" si="173"/>
        <v>0</v>
      </c>
      <c r="R112" s="326" t="str">
        <f t="shared" si="164"/>
        <v/>
      </c>
    </row>
    <row r="113" spans="9:18" ht="20.25" hidden="1">
      <c r="I113" s="301">
        <v>46</v>
      </c>
      <c r="J113" s="325" t="str">
        <f t="shared" si="160"/>
        <v/>
      </c>
      <c r="K113" s="273" t="s">
        <v>0</v>
      </c>
      <c r="L113" s="255" t="s">
        <v>168</v>
      </c>
      <c r="M113" s="329" t="str">
        <f>$BH$21</f>
        <v/>
      </c>
      <c r="N113" s="318" t="str">
        <f>$BH$30</f>
        <v/>
      </c>
      <c r="O113" s="306" t="str">
        <f t="shared" si="171"/>
        <v/>
      </c>
      <c r="P113" s="307" t="str">
        <f t="shared" si="172"/>
        <v/>
      </c>
      <c r="Q113" s="274">
        <f t="shared" si="173"/>
        <v>0</v>
      </c>
      <c r="R113" s="326" t="str">
        <f t="shared" si="164"/>
        <v/>
      </c>
    </row>
    <row r="114" spans="9:18" ht="20.25" hidden="1">
      <c r="I114" s="301">
        <v>47</v>
      </c>
      <c r="J114" s="325" t="str">
        <f t="shared" si="160"/>
        <v/>
      </c>
      <c r="K114" s="273" t="s">
        <v>0</v>
      </c>
      <c r="L114" s="255" t="s">
        <v>169</v>
      </c>
      <c r="M114" s="329" t="str">
        <f>$BI$21</f>
        <v/>
      </c>
      <c r="N114" s="318" t="str">
        <f>$BI$30</f>
        <v/>
      </c>
      <c r="O114" s="306" t="str">
        <f t="shared" ref="O114:O117" si="174">IF(N114="要件該当",K114,"")</f>
        <v/>
      </c>
      <c r="P114" s="307" t="str">
        <f t="shared" ref="P114:P117" si="175">IF(N114="要件該当",L114,"")</f>
        <v/>
      </c>
      <c r="Q114" s="274">
        <f t="shared" ref="Q114:Q117" si="176">IF(N114="要件該当",M114,0)</f>
        <v>0</v>
      </c>
      <c r="R114" s="326" t="str">
        <f t="shared" si="164"/>
        <v/>
      </c>
    </row>
    <row r="115" spans="9:18" ht="20.25" hidden="1">
      <c r="I115" s="301">
        <v>48</v>
      </c>
      <c r="J115" s="325" t="str">
        <f t="shared" si="160"/>
        <v/>
      </c>
      <c r="K115" s="273" t="s">
        <v>0</v>
      </c>
      <c r="L115" s="255" t="s">
        <v>170</v>
      </c>
      <c r="M115" s="329" t="str">
        <f>$BJ$21</f>
        <v/>
      </c>
      <c r="N115" s="318" t="str">
        <f>$BJ$30</f>
        <v/>
      </c>
      <c r="O115" s="306" t="str">
        <f t="shared" si="174"/>
        <v/>
      </c>
      <c r="P115" s="307" t="str">
        <f t="shared" si="175"/>
        <v/>
      </c>
      <c r="Q115" s="274">
        <f t="shared" si="176"/>
        <v>0</v>
      </c>
      <c r="R115" s="326" t="str">
        <f t="shared" si="164"/>
        <v/>
      </c>
    </row>
    <row r="116" spans="9:18" ht="20.25" hidden="1">
      <c r="I116" s="301">
        <v>49</v>
      </c>
      <c r="J116" s="325" t="str">
        <f t="shared" si="160"/>
        <v/>
      </c>
      <c r="K116" s="273" t="s">
        <v>0</v>
      </c>
      <c r="L116" s="255" t="s">
        <v>171</v>
      </c>
      <c r="M116" s="329" t="str">
        <f>$BK$21</f>
        <v/>
      </c>
      <c r="N116" s="318" t="str">
        <f>$BK$30</f>
        <v/>
      </c>
      <c r="O116" s="306" t="str">
        <f t="shared" si="174"/>
        <v/>
      </c>
      <c r="P116" s="307" t="str">
        <f t="shared" si="175"/>
        <v/>
      </c>
      <c r="Q116" s="274">
        <f t="shared" si="176"/>
        <v>0</v>
      </c>
      <c r="R116" s="326" t="str">
        <f t="shared" si="164"/>
        <v/>
      </c>
    </row>
    <row r="117" spans="9:18" ht="20.25" hidden="1">
      <c r="I117" s="301">
        <v>50</v>
      </c>
      <c r="J117" s="325" t="str">
        <f t="shared" si="160"/>
        <v/>
      </c>
      <c r="K117" s="273" t="s">
        <v>0</v>
      </c>
      <c r="L117" s="255" t="s">
        <v>172</v>
      </c>
      <c r="M117" s="329" t="str">
        <f>$BL$21</f>
        <v/>
      </c>
      <c r="N117" s="318" t="str">
        <f>$BL$30</f>
        <v/>
      </c>
      <c r="O117" s="306" t="str">
        <f t="shared" si="174"/>
        <v/>
      </c>
      <c r="P117" s="307" t="str">
        <f t="shared" si="175"/>
        <v/>
      </c>
      <c r="Q117" s="274">
        <f t="shared" si="176"/>
        <v>0</v>
      </c>
      <c r="R117" s="326" t="str">
        <f t="shared" si="164"/>
        <v/>
      </c>
    </row>
    <row r="118" spans="9:18" ht="20.25" hidden="1">
      <c r="I118" s="301">
        <v>51</v>
      </c>
      <c r="J118" s="325" t="str">
        <f t="shared" si="160"/>
        <v/>
      </c>
      <c r="K118" s="273" t="s">
        <v>0</v>
      </c>
      <c r="L118" s="255" t="s">
        <v>173</v>
      </c>
      <c r="M118" s="329" t="str">
        <f>$BM$21</f>
        <v/>
      </c>
      <c r="N118" s="318" t="str">
        <f>$BM$30</f>
        <v/>
      </c>
      <c r="O118" s="306" t="str">
        <f t="shared" ref="O118:O125" si="177">IF(N118="要件該当",K118,"")</f>
        <v/>
      </c>
      <c r="P118" s="307" t="str">
        <f t="shared" ref="P118:P125" si="178">IF(N118="要件該当",L118,"")</f>
        <v/>
      </c>
      <c r="Q118" s="274">
        <f t="shared" ref="Q118:Q125" si="179">IF(N118="要件該当",M118,0)</f>
        <v>0</v>
      </c>
      <c r="R118" s="326" t="str">
        <f t="shared" si="164"/>
        <v/>
      </c>
    </row>
    <row r="119" spans="9:18" ht="20.25" hidden="1">
      <c r="I119" s="301">
        <v>52</v>
      </c>
      <c r="J119" s="325" t="str">
        <f t="shared" si="160"/>
        <v/>
      </c>
      <c r="K119" s="273" t="s">
        <v>0</v>
      </c>
      <c r="L119" s="255" t="s">
        <v>174</v>
      </c>
      <c r="M119" s="329" t="str">
        <f>$BN$21</f>
        <v/>
      </c>
      <c r="N119" s="318" t="str">
        <f>$BN$30</f>
        <v/>
      </c>
      <c r="O119" s="306" t="str">
        <f t="shared" si="177"/>
        <v/>
      </c>
      <c r="P119" s="307" t="str">
        <f t="shared" si="178"/>
        <v/>
      </c>
      <c r="Q119" s="274">
        <f t="shared" si="179"/>
        <v>0</v>
      </c>
      <c r="R119" s="326" t="str">
        <f t="shared" si="164"/>
        <v/>
      </c>
    </row>
    <row r="120" spans="9:18" ht="20.25" hidden="1">
      <c r="I120" s="301">
        <v>53</v>
      </c>
      <c r="J120" s="325" t="str">
        <f t="shared" si="160"/>
        <v/>
      </c>
      <c r="K120" s="273" t="s">
        <v>0</v>
      </c>
      <c r="L120" s="255" t="s">
        <v>175</v>
      </c>
      <c r="M120" s="329" t="str">
        <f>$BO$21</f>
        <v/>
      </c>
      <c r="N120" s="318" t="str">
        <f>$BO$30</f>
        <v/>
      </c>
      <c r="O120" s="306" t="str">
        <f t="shared" si="177"/>
        <v/>
      </c>
      <c r="P120" s="307" t="str">
        <f t="shared" si="178"/>
        <v/>
      </c>
      <c r="Q120" s="274">
        <f t="shared" si="179"/>
        <v>0</v>
      </c>
      <c r="R120" s="326" t="str">
        <f t="shared" si="164"/>
        <v/>
      </c>
    </row>
    <row r="121" spans="9:18" ht="20.25" hidden="1">
      <c r="I121" s="301">
        <v>54</v>
      </c>
      <c r="J121" s="325" t="str">
        <f t="shared" si="160"/>
        <v/>
      </c>
      <c r="K121" s="273" t="s">
        <v>0</v>
      </c>
      <c r="L121" s="255" t="s">
        <v>176</v>
      </c>
      <c r="M121" s="329" t="str">
        <f>$BP$21</f>
        <v/>
      </c>
      <c r="N121" s="318" t="str">
        <f>$BP$30</f>
        <v/>
      </c>
      <c r="O121" s="306" t="str">
        <f t="shared" si="177"/>
        <v/>
      </c>
      <c r="P121" s="307" t="str">
        <f t="shared" si="178"/>
        <v/>
      </c>
      <c r="Q121" s="274">
        <f t="shared" si="179"/>
        <v>0</v>
      </c>
      <c r="R121" s="326" t="str">
        <f t="shared" si="164"/>
        <v/>
      </c>
    </row>
    <row r="122" spans="9:18" ht="20.25" hidden="1">
      <c r="I122" s="301">
        <v>55</v>
      </c>
      <c r="J122" s="325" t="str">
        <f t="shared" si="160"/>
        <v/>
      </c>
      <c r="K122" s="273" t="s">
        <v>0</v>
      </c>
      <c r="L122" s="255" t="s">
        <v>177</v>
      </c>
      <c r="M122" s="329" t="str">
        <f>$BQ$21</f>
        <v/>
      </c>
      <c r="N122" s="318" t="str">
        <f>$BQ$30</f>
        <v/>
      </c>
      <c r="O122" s="306" t="str">
        <f t="shared" si="177"/>
        <v/>
      </c>
      <c r="P122" s="307" t="str">
        <f t="shared" si="178"/>
        <v/>
      </c>
      <c r="Q122" s="274">
        <f t="shared" si="179"/>
        <v>0</v>
      </c>
      <c r="R122" s="326" t="str">
        <f t="shared" si="164"/>
        <v/>
      </c>
    </row>
    <row r="123" spans="9:18" ht="20.25" hidden="1">
      <c r="I123" s="301">
        <v>56</v>
      </c>
      <c r="J123" s="325" t="str">
        <f t="shared" si="160"/>
        <v/>
      </c>
      <c r="K123" s="273" t="s">
        <v>0</v>
      </c>
      <c r="L123" s="255" t="s">
        <v>178</v>
      </c>
      <c r="M123" s="329" t="str">
        <f>$BR$21</f>
        <v/>
      </c>
      <c r="N123" s="318" t="str">
        <f>$BR$30</f>
        <v/>
      </c>
      <c r="O123" s="306" t="str">
        <f t="shared" si="177"/>
        <v/>
      </c>
      <c r="P123" s="307" t="str">
        <f t="shared" si="178"/>
        <v/>
      </c>
      <c r="Q123" s="274">
        <f t="shared" si="179"/>
        <v>0</v>
      </c>
      <c r="R123" s="326" t="str">
        <f t="shared" si="164"/>
        <v/>
      </c>
    </row>
    <row r="124" spans="9:18" ht="20.25" hidden="1">
      <c r="I124" s="301">
        <v>57</v>
      </c>
      <c r="J124" s="325" t="str">
        <f t="shared" si="160"/>
        <v/>
      </c>
      <c r="K124" s="273" t="s">
        <v>0</v>
      </c>
      <c r="L124" s="256" t="s">
        <v>179</v>
      </c>
      <c r="M124" s="329" t="str">
        <f>$BS$21</f>
        <v/>
      </c>
      <c r="N124" s="318" t="str">
        <f>$BS$30</f>
        <v/>
      </c>
      <c r="O124" s="306" t="str">
        <f t="shared" si="177"/>
        <v/>
      </c>
      <c r="P124" s="307" t="str">
        <f t="shared" si="178"/>
        <v/>
      </c>
      <c r="Q124" s="274">
        <f t="shared" si="179"/>
        <v>0</v>
      </c>
      <c r="R124" s="326" t="str">
        <f t="shared" si="164"/>
        <v/>
      </c>
    </row>
    <row r="125" spans="9:18" ht="20.25" hidden="1">
      <c r="I125" s="301">
        <v>58</v>
      </c>
      <c r="J125" s="325" t="str">
        <f t="shared" si="160"/>
        <v/>
      </c>
      <c r="K125" s="273" t="s">
        <v>0</v>
      </c>
      <c r="L125" s="256" t="s">
        <v>180</v>
      </c>
      <c r="M125" s="329" t="str">
        <f>$BT$21</f>
        <v/>
      </c>
      <c r="N125" s="318" t="str">
        <f>$BT$30</f>
        <v/>
      </c>
      <c r="O125" s="306" t="str">
        <f t="shared" si="177"/>
        <v/>
      </c>
      <c r="P125" s="307" t="str">
        <f t="shared" si="178"/>
        <v/>
      </c>
      <c r="Q125" s="274">
        <f t="shared" si="179"/>
        <v>0</v>
      </c>
      <c r="R125" s="326" t="str">
        <f t="shared" si="164"/>
        <v/>
      </c>
    </row>
    <row r="126" spans="9:18" ht="20.25" hidden="1">
      <c r="I126" s="301">
        <v>59</v>
      </c>
      <c r="J126" s="325" t="str">
        <f t="shared" si="160"/>
        <v/>
      </c>
      <c r="K126" s="273" t="s">
        <v>0</v>
      </c>
      <c r="L126" s="256" t="s">
        <v>181</v>
      </c>
      <c r="M126" s="329" t="str">
        <f>$BU$21</f>
        <v/>
      </c>
      <c r="N126" s="318" t="str">
        <f>$BU$30</f>
        <v/>
      </c>
      <c r="O126" s="306" t="str">
        <f t="shared" ref="O126:O151" si="180">IF(N126="要件該当",K126,"")</f>
        <v/>
      </c>
      <c r="P126" s="307" t="str">
        <f t="shared" ref="P126:P151" si="181">IF(N126="要件該当",L126,"")</f>
        <v/>
      </c>
      <c r="Q126" s="274">
        <f t="shared" ref="Q126:Q151" si="182">IF(N126="要件該当",M126,0)</f>
        <v>0</v>
      </c>
      <c r="R126" s="326" t="str">
        <f t="shared" si="164"/>
        <v/>
      </c>
    </row>
    <row r="127" spans="9:18" ht="20.25" hidden="1">
      <c r="I127" s="301">
        <v>60</v>
      </c>
      <c r="J127" s="325" t="str">
        <f t="shared" si="160"/>
        <v/>
      </c>
      <c r="K127" s="273" t="s">
        <v>0</v>
      </c>
      <c r="L127" s="256" t="s">
        <v>182</v>
      </c>
      <c r="M127" s="329" t="str">
        <f>$BV$21</f>
        <v/>
      </c>
      <c r="N127" s="318" t="str">
        <f>$BV$30</f>
        <v/>
      </c>
      <c r="O127" s="306" t="str">
        <f t="shared" si="180"/>
        <v/>
      </c>
      <c r="P127" s="307" t="str">
        <f t="shared" si="181"/>
        <v/>
      </c>
      <c r="Q127" s="274">
        <f t="shared" si="182"/>
        <v>0</v>
      </c>
      <c r="R127" s="326" t="str">
        <f t="shared" si="164"/>
        <v/>
      </c>
    </row>
    <row r="128" spans="9:18" ht="20.25" hidden="1">
      <c r="I128" s="301">
        <v>61</v>
      </c>
      <c r="J128" s="325" t="str">
        <f t="shared" si="160"/>
        <v/>
      </c>
      <c r="K128" s="273" t="s">
        <v>0</v>
      </c>
      <c r="L128" s="256" t="s">
        <v>183</v>
      </c>
      <c r="M128" s="329" t="str">
        <f>$BW$21</f>
        <v/>
      </c>
      <c r="N128" s="318" t="str">
        <f>$BW$30</f>
        <v/>
      </c>
      <c r="O128" s="306" t="str">
        <f t="shared" si="180"/>
        <v/>
      </c>
      <c r="P128" s="307" t="str">
        <f t="shared" si="181"/>
        <v/>
      </c>
      <c r="Q128" s="274">
        <f t="shared" si="182"/>
        <v>0</v>
      </c>
      <c r="R128" s="326" t="str">
        <f t="shared" si="164"/>
        <v/>
      </c>
    </row>
    <row r="129" spans="9:18" ht="20.25" hidden="1">
      <c r="I129" s="301">
        <v>62</v>
      </c>
      <c r="J129" s="325" t="str">
        <f t="shared" si="160"/>
        <v/>
      </c>
      <c r="K129" s="273" t="s">
        <v>0</v>
      </c>
      <c r="L129" s="256" t="s">
        <v>184</v>
      </c>
      <c r="M129" s="329" t="str">
        <f>$BX$21</f>
        <v/>
      </c>
      <c r="N129" s="318" t="str">
        <f>$BX$30</f>
        <v/>
      </c>
      <c r="O129" s="306" t="str">
        <f t="shared" si="180"/>
        <v/>
      </c>
      <c r="P129" s="307" t="str">
        <f t="shared" si="181"/>
        <v/>
      </c>
      <c r="Q129" s="274">
        <f t="shared" si="182"/>
        <v>0</v>
      </c>
      <c r="R129" s="326" t="str">
        <f t="shared" si="164"/>
        <v/>
      </c>
    </row>
    <row r="130" spans="9:18" ht="20.25" hidden="1">
      <c r="I130" s="301">
        <v>63</v>
      </c>
      <c r="J130" s="325" t="str">
        <f t="shared" si="160"/>
        <v/>
      </c>
      <c r="K130" s="273" t="s">
        <v>0</v>
      </c>
      <c r="L130" s="256" t="s">
        <v>185</v>
      </c>
      <c r="M130" s="329" t="str">
        <f>$BY$21</f>
        <v/>
      </c>
      <c r="N130" s="318" t="str">
        <f>$BY$30</f>
        <v/>
      </c>
      <c r="O130" s="306" t="str">
        <f t="shared" si="180"/>
        <v/>
      </c>
      <c r="P130" s="307" t="str">
        <f t="shared" si="181"/>
        <v/>
      </c>
      <c r="Q130" s="274">
        <f t="shared" si="182"/>
        <v>0</v>
      </c>
      <c r="R130" s="326" t="str">
        <f t="shared" si="164"/>
        <v/>
      </c>
    </row>
    <row r="131" spans="9:18" ht="20.25" hidden="1">
      <c r="I131" s="301">
        <v>64</v>
      </c>
      <c r="J131" s="325" t="str">
        <f t="shared" si="160"/>
        <v/>
      </c>
      <c r="K131" s="273" t="s">
        <v>0</v>
      </c>
      <c r="L131" s="256" t="s">
        <v>186</v>
      </c>
      <c r="M131" s="329" t="str">
        <f>$BZ$21</f>
        <v/>
      </c>
      <c r="N131" s="318" t="str">
        <f>$BZ$30</f>
        <v/>
      </c>
      <c r="O131" s="306" t="str">
        <f t="shared" si="180"/>
        <v/>
      </c>
      <c r="P131" s="307" t="str">
        <f t="shared" si="181"/>
        <v/>
      </c>
      <c r="Q131" s="274">
        <f t="shared" si="182"/>
        <v>0</v>
      </c>
      <c r="R131" s="326" t="str">
        <f t="shared" si="164"/>
        <v/>
      </c>
    </row>
    <row r="132" spans="9:18" ht="20.25" hidden="1">
      <c r="I132" s="301">
        <v>65</v>
      </c>
      <c r="J132" s="325" t="str">
        <f t="shared" si="160"/>
        <v/>
      </c>
      <c r="K132" s="273" t="s">
        <v>0</v>
      </c>
      <c r="L132" s="256" t="s">
        <v>189</v>
      </c>
      <c r="M132" s="329" t="str">
        <f>$CA$21</f>
        <v/>
      </c>
      <c r="N132" s="318" t="str">
        <f>$CA$30</f>
        <v/>
      </c>
      <c r="O132" s="306" t="str">
        <f t="shared" si="180"/>
        <v/>
      </c>
      <c r="P132" s="307" t="str">
        <f t="shared" si="181"/>
        <v/>
      </c>
      <c r="Q132" s="274">
        <f t="shared" si="182"/>
        <v>0</v>
      </c>
      <c r="R132" s="326" t="str">
        <f t="shared" si="164"/>
        <v/>
      </c>
    </row>
    <row r="133" spans="9:18" ht="20.25" hidden="1">
      <c r="I133" s="301">
        <v>66</v>
      </c>
      <c r="J133" s="325" t="str">
        <f t="shared" ref="J133:J196" si="183">IF(R133=1,R133,"")</f>
        <v/>
      </c>
      <c r="K133" s="273" t="s">
        <v>0</v>
      </c>
      <c r="L133" s="256" t="s">
        <v>187</v>
      </c>
      <c r="M133" s="329" t="str">
        <f>$CB$21</f>
        <v/>
      </c>
      <c r="N133" s="318" t="str">
        <f>$CB$30</f>
        <v/>
      </c>
      <c r="O133" s="306" t="str">
        <f t="shared" si="180"/>
        <v/>
      </c>
      <c r="P133" s="307" t="str">
        <f t="shared" si="181"/>
        <v/>
      </c>
      <c r="Q133" s="274">
        <f t="shared" si="182"/>
        <v>0</v>
      </c>
      <c r="R133" s="326" t="str">
        <f t="shared" ref="R133:R196" si="184">IF(AND(M133&gt;0,N133="要件該当"),RANK(Q133,$Q$68:$Q$319),"")</f>
        <v/>
      </c>
    </row>
    <row r="134" spans="9:18" ht="20.25" hidden="1">
      <c r="I134" s="301">
        <v>67</v>
      </c>
      <c r="J134" s="325" t="str">
        <f t="shared" si="183"/>
        <v/>
      </c>
      <c r="K134" s="273" t="s">
        <v>0</v>
      </c>
      <c r="L134" s="256" t="s">
        <v>188</v>
      </c>
      <c r="M134" s="329" t="str">
        <f>$CC$21</f>
        <v/>
      </c>
      <c r="N134" s="318" t="str">
        <f>$CC$30</f>
        <v/>
      </c>
      <c r="O134" s="306" t="str">
        <f t="shared" si="180"/>
        <v/>
      </c>
      <c r="P134" s="307" t="str">
        <f t="shared" si="181"/>
        <v/>
      </c>
      <c r="Q134" s="274">
        <f t="shared" si="182"/>
        <v>0</v>
      </c>
      <c r="R134" s="326" t="str">
        <f t="shared" si="184"/>
        <v/>
      </c>
    </row>
    <row r="135" spans="9:18" ht="20.25" hidden="1">
      <c r="I135" s="301">
        <v>68</v>
      </c>
      <c r="J135" s="325" t="str">
        <f t="shared" si="183"/>
        <v/>
      </c>
      <c r="K135" s="273" t="s">
        <v>0</v>
      </c>
      <c r="L135" s="256" t="s">
        <v>190</v>
      </c>
      <c r="M135" s="329" t="str">
        <f>$CD$21</f>
        <v/>
      </c>
      <c r="N135" s="318" t="str">
        <f>$CD$30</f>
        <v/>
      </c>
      <c r="O135" s="306" t="str">
        <f t="shared" si="180"/>
        <v/>
      </c>
      <c r="P135" s="307" t="str">
        <f t="shared" si="181"/>
        <v/>
      </c>
      <c r="Q135" s="274">
        <f t="shared" si="182"/>
        <v>0</v>
      </c>
      <c r="R135" s="326" t="str">
        <f t="shared" si="184"/>
        <v/>
      </c>
    </row>
    <row r="136" spans="9:18" ht="20.25" hidden="1">
      <c r="I136" s="301">
        <v>69</v>
      </c>
      <c r="J136" s="325" t="str">
        <f t="shared" si="183"/>
        <v/>
      </c>
      <c r="K136" s="273" t="s">
        <v>0</v>
      </c>
      <c r="L136" s="256" t="s">
        <v>191</v>
      </c>
      <c r="M136" s="329" t="str">
        <f>$CE$21</f>
        <v/>
      </c>
      <c r="N136" s="318" t="str">
        <f>$CE$30</f>
        <v/>
      </c>
      <c r="O136" s="306" t="str">
        <f t="shared" si="180"/>
        <v/>
      </c>
      <c r="P136" s="307" t="str">
        <f t="shared" si="181"/>
        <v/>
      </c>
      <c r="Q136" s="274">
        <f t="shared" si="182"/>
        <v>0</v>
      </c>
      <c r="R136" s="326" t="str">
        <f t="shared" si="184"/>
        <v/>
      </c>
    </row>
    <row r="137" spans="9:18" ht="20.25" hidden="1">
      <c r="I137" s="301">
        <v>70</v>
      </c>
      <c r="J137" s="325" t="str">
        <f t="shared" si="183"/>
        <v/>
      </c>
      <c r="K137" s="273" t="s">
        <v>0</v>
      </c>
      <c r="L137" s="256" t="s">
        <v>192</v>
      </c>
      <c r="M137" s="329" t="str">
        <f>$CF$21</f>
        <v/>
      </c>
      <c r="N137" s="318" t="str">
        <f>$CF$30</f>
        <v/>
      </c>
      <c r="O137" s="306" t="str">
        <f t="shared" si="180"/>
        <v/>
      </c>
      <c r="P137" s="307" t="str">
        <f t="shared" si="181"/>
        <v/>
      </c>
      <c r="Q137" s="274">
        <f t="shared" si="182"/>
        <v>0</v>
      </c>
      <c r="R137" s="326" t="str">
        <f t="shared" si="184"/>
        <v/>
      </c>
    </row>
    <row r="138" spans="9:18" ht="20.25" hidden="1">
      <c r="I138" s="301">
        <v>71</v>
      </c>
      <c r="J138" s="325" t="str">
        <f t="shared" si="183"/>
        <v/>
      </c>
      <c r="K138" s="273" t="s">
        <v>0</v>
      </c>
      <c r="L138" s="256" t="s">
        <v>193</v>
      </c>
      <c r="M138" s="329" t="str">
        <f>$CG$21</f>
        <v/>
      </c>
      <c r="N138" s="318" t="str">
        <f>$CG$30</f>
        <v/>
      </c>
      <c r="O138" s="306" t="str">
        <f t="shared" si="180"/>
        <v/>
      </c>
      <c r="P138" s="307" t="str">
        <f t="shared" si="181"/>
        <v/>
      </c>
      <c r="Q138" s="274">
        <f t="shared" si="182"/>
        <v>0</v>
      </c>
      <c r="R138" s="326" t="str">
        <f t="shared" si="184"/>
        <v/>
      </c>
    </row>
    <row r="139" spans="9:18" ht="20.25" hidden="1">
      <c r="I139" s="301">
        <v>72</v>
      </c>
      <c r="J139" s="325" t="str">
        <f t="shared" si="183"/>
        <v/>
      </c>
      <c r="K139" s="273" t="s">
        <v>0</v>
      </c>
      <c r="L139" s="256" t="s">
        <v>194</v>
      </c>
      <c r="M139" s="329" t="str">
        <f>$CH$21</f>
        <v/>
      </c>
      <c r="N139" s="318" t="str">
        <f>$CH$30</f>
        <v/>
      </c>
      <c r="O139" s="306" t="str">
        <f t="shared" si="180"/>
        <v/>
      </c>
      <c r="P139" s="307" t="str">
        <f t="shared" si="181"/>
        <v/>
      </c>
      <c r="Q139" s="274">
        <f t="shared" si="182"/>
        <v>0</v>
      </c>
      <c r="R139" s="326" t="str">
        <f t="shared" si="184"/>
        <v/>
      </c>
    </row>
    <row r="140" spans="9:18" ht="20.25" hidden="1">
      <c r="I140" s="301">
        <v>73</v>
      </c>
      <c r="J140" s="325" t="str">
        <f t="shared" si="183"/>
        <v/>
      </c>
      <c r="K140" s="273" t="s">
        <v>0</v>
      </c>
      <c r="L140" s="256" t="s">
        <v>195</v>
      </c>
      <c r="M140" s="329" t="str">
        <f>$CI$21</f>
        <v/>
      </c>
      <c r="N140" s="318" t="str">
        <f>$CI$30</f>
        <v/>
      </c>
      <c r="O140" s="306" t="str">
        <f t="shared" si="180"/>
        <v/>
      </c>
      <c r="P140" s="307" t="str">
        <f t="shared" si="181"/>
        <v/>
      </c>
      <c r="Q140" s="274">
        <f t="shared" si="182"/>
        <v>0</v>
      </c>
      <c r="R140" s="326" t="str">
        <f t="shared" si="184"/>
        <v/>
      </c>
    </row>
    <row r="141" spans="9:18" ht="20.25" hidden="1">
      <c r="I141" s="301">
        <v>74</v>
      </c>
      <c r="J141" s="325" t="str">
        <f t="shared" si="183"/>
        <v/>
      </c>
      <c r="K141" s="273" t="s">
        <v>0</v>
      </c>
      <c r="L141" s="256" t="s">
        <v>196</v>
      </c>
      <c r="M141" s="329" t="str">
        <f>$CJ$21</f>
        <v/>
      </c>
      <c r="N141" s="318" t="str">
        <f>$CJ$30</f>
        <v/>
      </c>
      <c r="O141" s="306" t="str">
        <f t="shared" si="180"/>
        <v/>
      </c>
      <c r="P141" s="307" t="str">
        <f t="shared" si="181"/>
        <v/>
      </c>
      <c r="Q141" s="274">
        <f t="shared" si="182"/>
        <v>0</v>
      </c>
      <c r="R141" s="326" t="str">
        <f t="shared" si="184"/>
        <v/>
      </c>
    </row>
    <row r="142" spans="9:18" ht="20.25" hidden="1">
      <c r="I142" s="301">
        <v>75</v>
      </c>
      <c r="J142" s="325" t="str">
        <f t="shared" si="183"/>
        <v/>
      </c>
      <c r="K142" s="273" t="s">
        <v>0</v>
      </c>
      <c r="L142" s="256" t="s">
        <v>197</v>
      </c>
      <c r="M142" s="329" t="str">
        <f>$CK$21</f>
        <v/>
      </c>
      <c r="N142" s="318" t="str">
        <f>$CK$30</f>
        <v/>
      </c>
      <c r="O142" s="306" t="str">
        <f t="shared" si="180"/>
        <v/>
      </c>
      <c r="P142" s="307" t="str">
        <f t="shared" si="181"/>
        <v/>
      </c>
      <c r="Q142" s="274">
        <f t="shared" si="182"/>
        <v>0</v>
      </c>
      <c r="R142" s="326" t="str">
        <f t="shared" si="184"/>
        <v/>
      </c>
    </row>
    <row r="143" spans="9:18" ht="20.25" hidden="1">
      <c r="I143" s="301">
        <v>76</v>
      </c>
      <c r="J143" s="325" t="str">
        <f t="shared" si="183"/>
        <v/>
      </c>
      <c r="K143" s="273" t="s">
        <v>0</v>
      </c>
      <c r="L143" s="256" t="s">
        <v>198</v>
      </c>
      <c r="M143" s="329" t="str">
        <f>$CL$21</f>
        <v/>
      </c>
      <c r="N143" s="318" t="str">
        <f>$CL$30</f>
        <v/>
      </c>
      <c r="O143" s="306" t="str">
        <f t="shared" si="180"/>
        <v/>
      </c>
      <c r="P143" s="307" t="str">
        <f t="shared" si="181"/>
        <v/>
      </c>
      <c r="Q143" s="274">
        <f t="shared" si="182"/>
        <v>0</v>
      </c>
      <c r="R143" s="326" t="str">
        <f t="shared" si="184"/>
        <v/>
      </c>
    </row>
    <row r="144" spans="9:18" ht="20.25" hidden="1">
      <c r="I144" s="301">
        <v>77</v>
      </c>
      <c r="J144" s="325" t="str">
        <f t="shared" si="183"/>
        <v/>
      </c>
      <c r="K144" s="273" t="s">
        <v>0</v>
      </c>
      <c r="L144" s="256" t="s">
        <v>199</v>
      </c>
      <c r="M144" s="329" t="str">
        <f>$CM$21</f>
        <v/>
      </c>
      <c r="N144" s="318" t="str">
        <f>$CM$30</f>
        <v/>
      </c>
      <c r="O144" s="306" t="str">
        <f t="shared" si="180"/>
        <v/>
      </c>
      <c r="P144" s="307" t="str">
        <f t="shared" si="181"/>
        <v/>
      </c>
      <c r="Q144" s="274">
        <f t="shared" si="182"/>
        <v>0</v>
      </c>
      <c r="R144" s="326" t="str">
        <f t="shared" si="184"/>
        <v/>
      </c>
    </row>
    <row r="145" spans="9:18" ht="20.25" hidden="1">
      <c r="I145" s="301">
        <v>78</v>
      </c>
      <c r="J145" s="325" t="str">
        <f t="shared" si="183"/>
        <v/>
      </c>
      <c r="K145" s="273" t="s">
        <v>0</v>
      </c>
      <c r="L145" s="256" t="s">
        <v>200</v>
      </c>
      <c r="M145" s="329" t="str">
        <f>$CN$21</f>
        <v/>
      </c>
      <c r="N145" s="318" t="str">
        <f>$CN$30</f>
        <v/>
      </c>
      <c r="O145" s="306" t="str">
        <f t="shared" si="180"/>
        <v/>
      </c>
      <c r="P145" s="307" t="str">
        <f t="shared" si="181"/>
        <v/>
      </c>
      <c r="Q145" s="274">
        <f t="shared" si="182"/>
        <v>0</v>
      </c>
      <c r="R145" s="326" t="str">
        <f t="shared" si="184"/>
        <v/>
      </c>
    </row>
    <row r="146" spans="9:18" ht="20.25" hidden="1">
      <c r="I146" s="301">
        <v>79</v>
      </c>
      <c r="J146" s="325" t="str">
        <f t="shared" si="183"/>
        <v/>
      </c>
      <c r="K146" s="273" t="s">
        <v>0</v>
      </c>
      <c r="L146" s="256" t="s">
        <v>201</v>
      </c>
      <c r="M146" s="329" t="str">
        <f>$CO$21</f>
        <v/>
      </c>
      <c r="N146" s="318" t="str">
        <f>$CO$30</f>
        <v/>
      </c>
      <c r="O146" s="306" t="str">
        <f t="shared" si="180"/>
        <v/>
      </c>
      <c r="P146" s="307" t="str">
        <f t="shared" si="181"/>
        <v/>
      </c>
      <c r="Q146" s="274">
        <f t="shared" si="182"/>
        <v>0</v>
      </c>
      <c r="R146" s="326" t="str">
        <f t="shared" si="184"/>
        <v/>
      </c>
    </row>
    <row r="147" spans="9:18" ht="20.25" hidden="1">
      <c r="I147" s="301">
        <v>80</v>
      </c>
      <c r="J147" s="325" t="str">
        <f t="shared" si="183"/>
        <v/>
      </c>
      <c r="K147" s="273" t="s">
        <v>0</v>
      </c>
      <c r="L147" s="256" t="s">
        <v>202</v>
      </c>
      <c r="M147" s="329" t="str">
        <f>$CP$21</f>
        <v/>
      </c>
      <c r="N147" s="318" t="str">
        <f>$CP$30</f>
        <v/>
      </c>
      <c r="O147" s="306" t="str">
        <f t="shared" si="180"/>
        <v/>
      </c>
      <c r="P147" s="307" t="str">
        <f t="shared" si="181"/>
        <v/>
      </c>
      <c r="Q147" s="274">
        <f t="shared" si="182"/>
        <v>0</v>
      </c>
      <c r="R147" s="326" t="str">
        <f t="shared" si="184"/>
        <v/>
      </c>
    </row>
    <row r="148" spans="9:18" ht="20.25" hidden="1">
      <c r="I148" s="301">
        <v>81</v>
      </c>
      <c r="J148" s="325" t="str">
        <f t="shared" si="183"/>
        <v/>
      </c>
      <c r="K148" s="273" t="s">
        <v>0</v>
      </c>
      <c r="L148" s="256" t="s">
        <v>203</v>
      </c>
      <c r="M148" s="329" t="str">
        <f>$CQ$21</f>
        <v/>
      </c>
      <c r="N148" s="318" t="str">
        <f>$CQ$30</f>
        <v/>
      </c>
      <c r="O148" s="306" t="str">
        <f t="shared" si="180"/>
        <v/>
      </c>
      <c r="P148" s="307" t="str">
        <f t="shared" si="181"/>
        <v/>
      </c>
      <c r="Q148" s="274">
        <f t="shared" si="182"/>
        <v>0</v>
      </c>
      <c r="R148" s="326" t="str">
        <f t="shared" si="184"/>
        <v/>
      </c>
    </row>
    <row r="149" spans="9:18" ht="20.25" hidden="1">
      <c r="I149" s="301">
        <v>82</v>
      </c>
      <c r="J149" s="325" t="str">
        <f t="shared" si="183"/>
        <v/>
      </c>
      <c r="K149" s="273" t="s">
        <v>0</v>
      </c>
      <c r="L149" s="256" t="s">
        <v>204</v>
      </c>
      <c r="M149" s="329" t="str">
        <f>$CR$21</f>
        <v/>
      </c>
      <c r="N149" s="318" t="str">
        <f>$CR$30</f>
        <v/>
      </c>
      <c r="O149" s="306" t="str">
        <f t="shared" si="180"/>
        <v/>
      </c>
      <c r="P149" s="307" t="str">
        <f t="shared" si="181"/>
        <v/>
      </c>
      <c r="Q149" s="274">
        <f t="shared" si="182"/>
        <v>0</v>
      </c>
      <c r="R149" s="326" t="str">
        <f t="shared" si="184"/>
        <v/>
      </c>
    </row>
    <row r="150" spans="9:18" ht="20.25" hidden="1">
      <c r="I150" s="301">
        <v>83</v>
      </c>
      <c r="J150" s="325" t="str">
        <f t="shared" si="183"/>
        <v/>
      </c>
      <c r="K150" s="273" t="s">
        <v>0</v>
      </c>
      <c r="L150" s="256" t="s">
        <v>205</v>
      </c>
      <c r="M150" s="329" t="str">
        <f>$CS$21</f>
        <v/>
      </c>
      <c r="N150" s="318" t="str">
        <f>$CS$30</f>
        <v/>
      </c>
      <c r="O150" s="306" t="str">
        <f t="shared" si="180"/>
        <v/>
      </c>
      <c r="P150" s="307" t="str">
        <f t="shared" si="181"/>
        <v/>
      </c>
      <c r="Q150" s="274">
        <f t="shared" si="182"/>
        <v>0</v>
      </c>
      <c r="R150" s="326" t="str">
        <f t="shared" si="184"/>
        <v/>
      </c>
    </row>
    <row r="151" spans="9:18" ht="20.25" hidden="1">
      <c r="I151" s="301">
        <v>84</v>
      </c>
      <c r="J151" s="325" t="str">
        <f t="shared" si="183"/>
        <v/>
      </c>
      <c r="K151" s="273" t="s">
        <v>0</v>
      </c>
      <c r="L151" s="256" t="s">
        <v>206</v>
      </c>
      <c r="M151" s="330" t="str">
        <f>$CT$21</f>
        <v/>
      </c>
      <c r="N151" s="318" t="str">
        <f>$CT$30</f>
        <v/>
      </c>
      <c r="O151" s="306" t="str">
        <f t="shared" si="180"/>
        <v/>
      </c>
      <c r="P151" s="307" t="str">
        <f t="shared" si="181"/>
        <v/>
      </c>
      <c r="Q151" s="274">
        <f t="shared" si="182"/>
        <v>0</v>
      </c>
      <c r="R151" s="326" t="str">
        <f t="shared" si="184"/>
        <v/>
      </c>
    </row>
    <row r="152" spans="9:18" ht="20.25" hidden="1">
      <c r="I152" s="301">
        <v>85</v>
      </c>
      <c r="J152" s="325" t="str">
        <f t="shared" si="183"/>
        <v/>
      </c>
      <c r="K152" s="275" t="s">
        <v>1</v>
      </c>
      <c r="L152" s="258" t="s">
        <v>17</v>
      </c>
      <c r="M152" s="316" t="str">
        <f>$K$22</f>
        <v/>
      </c>
      <c r="N152" s="318" t="str">
        <f>$K$31</f>
        <v/>
      </c>
      <c r="O152" s="306" t="str">
        <f t="shared" ref="O152:O159" si="185">IF(N152="要件該当",K152,"")</f>
        <v/>
      </c>
      <c r="P152" s="307" t="str">
        <f t="shared" ref="P152:P159" si="186">IF(N152="要件該当",L152,"")</f>
        <v/>
      </c>
      <c r="Q152" s="274">
        <f t="shared" ref="Q152:Q159" si="187">IF(N152="要件該当",M152,0)</f>
        <v>0</v>
      </c>
      <c r="R152" s="326" t="str">
        <f t="shared" si="184"/>
        <v/>
      </c>
    </row>
    <row r="153" spans="9:18" ht="20.25" hidden="1">
      <c r="I153" s="301">
        <v>86</v>
      </c>
      <c r="J153" s="325" t="str">
        <f t="shared" si="183"/>
        <v/>
      </c>
      <c r="K153" s="275" t="s">
        <v>1</v>
      </c>
      <c r="L153" s="258" t="s">
        <v>18</v>
      </c>
      <c r="M153" s="316" t="str">
        <f>$L$22</f>
        <v/>
      </c>
      <c r="N153" s="318" t="str">
        <f>$L$31</f>
        <v/>
      </c>
      <c r="O153" s="306" t="str">
        <f t="shared" si="185"/>
        <v/>
      </c>
      <c r="P153" s="307" t="str">
        <f t="shared" si="186"/>
        <v/>
      </c>
      <c r="Q153" s="274">
        <f t="shared" si="187"/>
        <v>0</v>
      </c>
      <c r="R153" s="326" t="str">
        <f t="shared" si="184"/>
        <v/>
      </c>
    </row>
    <row r="154" spans="9:18" ht="20.25" hidden="1">
      <c r="I154" s="301">
        <v>87</v>
      </c>
      <c r="J154" s="325" t="str">
        <f t="shared" si="183"/>
        <v/>
      </c>
      <c r="K154" s="275" t="s">
        <v>1</v>
      </c>
      <c r="L154" s="258" t="s">
        <v>19</v>
      </c>
      <c r="M154" s="316" t="str">
        <f>$M$22</f>
        <v/>
      </c>
      <c r="N154" s="318" t="str">
        <f>$M$31</f>
        <v/>
      </c>
      <c r="O154" s="306" t="str">
        <f t="shared" si="185"/>
        <v/>
      </c>
      <c r="P154" s="307" t="str">
        <f t="shared" si="186"/>
        <v/>
      </c>
      <c r="Q154" s="274">
        <f t="shared" si="187"/>
        <v>0</v>
      </c>
      <c r="R154" s="326" t="str">
        <f t="shared" si="184"/>
        <v/>
      </c>
    </row>
    <row r="155" spans="9:18" ht="20.25" hidden="1">
      <c r="I155" s="301">
        <v>88</v>
      </c>
      <c r="J155" s="325" t="str">
        <f t="shared" si="183"/>
        <v/>
      </c>
      <c r="K155" s="275" t="s">
        <v>1</v>
      </c>
      <c r="L155" s="258" t="s">
        <v>20</v>
      </c>
      <c r="M155" s="316" t="str">
        <f>$N$22</f>
        <v/>
      </c>
      <c r="N155" s="318" t="str">
        <f>$N$31</f>
        <v/>
      </c>
      <c r="O155" s="306" t="str">
        <f t="shared" si="185"/>
        <v/>
      </c>
      <c r="P155" s="307" t="str">
        <f t="shared" si="186"/>
        <v/>
      </c>
      <c r="Q155" s="274">
        <f t="shared" si="187"/>
        <v>0</v>
      </c>
      <c r="R155" s="326" t="str">
        <f t="shared" si="184"/>
        <v/>
      </c>
    </row>
    <row r="156" spans="9:18" ht="20.25" hidden="1">
      <c r="I156" s="301">
        <v>89</v>
      </c>
      <c r="J156" s="325" t="str">
        <f t="shared" si="183"/>
        <v/>
      </c>
      <c r="K156" s="275" t="s">
        <v>1</v>
      </c>
      <c r="L156" s="258" t="s">
        <v>21</v>
      </c>
      <c r="M156" s="316" t="str">
        <f>$O$22</f>
        <v/>
      </c>
      <c r="N156" s="318" t="str">
        <f>$O$31</f>
        <v/>
      </c>
      <c r="O156" s="306" t="str">
        <f t="shared" si="185"/>
        <v/>
      </c>
      <c r="P156" s="307" t="str">
        <f t="shared" si="186"/>
        <v/>
      </c>
      <c r="Q156" s="274">
        <f t="shared" si="187"/>
        <v>0</v>
      </c>
      <c r="R156" s="326" t="str">
        <f t="shared" si="184"/>
        <v/>
      </c>
    </row>
    <row r="157" spans="9:18" ht="20.25" hidden="1">
      <c r="I157" s="301">
        <v>90</v>
      </c>
      <c r="J157" s="325" t="str">
        <f t="shared" si="183"/>
        <v/>
      </c>
      <c r="K157" s="275" t="s">
        <v>1</v>
      </c>
      <c r="L157" s="258" t="s">
        <v>22</v>
      </c>
      <c r="M157" s="316" t="str">
        <f>$P$22</f>
        <v/>
      </c>
      <c r="N157" s="318" t="str">
        <f>$P$31</f>
        <v/>
      </c>
      <c r="O157" s="306" t="str">
        <f t="shared" si="185"/>
        <v/>
      </c>
      <c r="P157" s="307" t="str">
        <f t="shared" si="186"/>
        <v/>
      </c>
      <c r="Q157" s="274">
        <f t="shared" si="187"/>
        <v>0</v>
      </c>
      <c r="R157" s="326" t="str">
        <f t="shared" si="184"/>
        <v/>
      </c>
    </row>
    <row r="158" spans="9:18" ht="20.25" hidden="1">
      <c r="I158" s="301">
        <v>91</v>
      </c>
      <c r="J158" s="325" t="str">
        <f t="shared" si="183"/>
        <v/>
      </c>
      <c r="K158" s="275" t="s">
        <v>1</v>
      </c>
      <c r="L158" s="258" t="s">
        <v>23</v>
      </c>
      <c r="M158" s="316" t="str">
        <f>$Q$22</f>
        <v/>
      </c>
      <c r="N158" s="318" t="str">
        <f>$Q$31</f>
        <v/>
      </c>
      <c r="O158" s="306" t="str">
        <f t="shared" si="185"/>
        <v/>
      </c>
      <c r="P158" s="307" t="str">
        <f t="shared" si="186"/>
        <v/>
      </c>
      <c r="Q158" s="274">
        <f t="shared" si="187"/>
        <v>0</v>
      </c>
      <c r="R158" s="326" t="str">
        <f t="shared" si="184"/>
        <v/>
      </c>
    </row>
    <row r="159" spans="9:18" ht="20.25" hidden="1">
      <c r="I159" s="301">
        <v>92</v>
      </c>
      <c r="J159" s="325" t="str">
        <f t="shared" si="183"/>
        <v/>
      </c>
      <c r="K159" s="275" t="s">
        <v>1</v>
      </c>
      <c r="L159" s="253" t="s">
        <v>122</v>
      </c>
      <c r="M159" s="316" t="str">
        <f>$V$22</f>
        <v/>
      </c>
      <c r="N159" s="318" t="str">
        <f>$V$31</f>
        <v/>
      </c>
      <c r="O159" s="306" t="str">
        <f t="shared" si="185"/>
        <v/>
      </c>
      <c r="P159" s="307" t="str">
        <f t="shared" si="186"/>
        <v/>
      </c>
      <c r="Q159" s="274">
        <f t="shared" si="187"/>
        <v>0</v>
      </c>
      <c r="R159" s="326" t="str">
        <f t="shared" si="184"/>
        <v/>
      </c>
    </row>
    <row r="160" spans="9:18" ht="20.25" hidden="1">
      <c r="I160" s="301">
        <v>93</v>
      </c>
      <c r="J160" s="325" t="str">
        <f t="shared" si="183"/>
        <v/>
      </c>
      <c r="K160" s="275" t="s">
        <v>1</v>
      </c>
      <c r="L160" s="253" t="s">
        <v>123</v>
      </c>
      <c r="M160" s="316" t="str">
        <f>$W$22</f>
        <v/>
      </c>
      <c r="N160" s="318" t="str">
        <f>$W$31</f>
        <v/>
      </c>
      <c r="O160" s="306" t="str">
        <f t="shared" ref="O160:O162" si="188">IF(N160="要件該当",K160,"")</f>
        <v/>
      </c>
      <c r="P160" s="307" t="str">
        <f t="shared" ref="P160:P162" si="189">IF(N160="要件該当",L160,"")</f>
        <v/>
      </c>
      <c r="Q160" s="274">
        <f t="shared" ref="Q160:Q162" si="190">IF(N160="要件該当",M160,0)</f>
        <v>0</v>
      </c>
      <c r="R160" s="326" t="str">
        <f t="shared" si="184"/>
        <v/>
      </c>
    </row>
    <row r="161" spans="9:18" ht="20.25" hidden="1">
      <c r="I161" s="301">
        <v>94</v>
      </c>
      <c r="J161" s="325" t="str">
        <f t="shared" si="183"/>
        <v/>
      </c>
      <c r="K161" s="275" t="s">
        <v>1</v>
      </c>
      <c r="L161" s="253" t="s">
        <v>132</v>
      </c>
      <c r="M161" s="316" t="str">
        <f>$X$22</f>
        <v/>
      </c>
      <c r="N161" s="318" t="str">
        <f>$X$31</f>
        <v/>
      </c>
      <c r="O161" s="306" t="str">
        <f t="shared" si="188"/>
        <v/>
      </c>
      <c r="P161" s="307" t="str">
        <f t="shared" si="189"/>
        <v/>
      </c>
      <c r="Q161" s="274">
        <f t="shared" si="190"/>
        <v>0</v>
      </c>
      <c r="R161" s="326" t="str">
        <f t="shared" si="184"/>
        <v/>
      </c>
    </row>
    <row r="162" spans="9:18" ht="20.25" hidden="1">
      <c r="I162" s="301">
        <v>95</v>
      </c>
      <c r="J162" s="325" t="str">
        <f t="shared" si="183"/>
        <v/>
      </c>
      <c r="K162" s="275" t="s">
        <v>1</v>
      </c>
      <c r="L162" s="253" t="s">
        <v>133</v>
      </c>
      <c r="M162" s="316" t="str">
        <f>$Y$22</f>
        <v/>
      </c>
      <c r="N162" s="318" t="str">
        <f>$Y$31</f>
        <v/>
      </c>
      <c r="O162" s="306" t="str">
        <f t="shared" si="188"/>
        <v/>
      </c>
      <c r="P162" s="307" t="str">
        <f t="shared" si="189"/>
        <v/>
      </c>
      <c r="Q162" s="274">
        <f t="shared" si="190"/>
        <v>0</v>
      </c>
      <c r="R162" s="326" t="str">
        <f t="shared" si="184"/>
        <v/>
      </c>
    </row>
    <row r="163" spans="9:18" ht="20.25" hidden="1">
      <c r="I163" s="301">
        <v>96</v>
      </c>
      <c r="J163" s="325" t="str">
        <f t="shared" si="183"/>
        <v/>
      </c>
      <c r="K163" s="275" t="s">
        <v>1</v>
      </c>
      <c r="L163" s="253" t="s">
        <v>134</v>
      </c>
      <c r="M163" s="316" t="str">
        <f>$Z$22</f>
        <v/>
      </c>
      <c r="N163" s="318" t="str">
        <f>$Z$31</f>
        <v/>
      </c>
      <c r="O163" s="306" t="str">
        <f t="shared" ref="O163:O199" si="191">IF(N163="要件該当",K163,"")</f>
        <v/>
      </c>
      <c r="P163" s="307" t="str">
        <f t="shared" ref="P163:P199" si="192">IF(N163="要件該当",L163,"")</f>
        <v/>
      </c>
      <c r="Q163" s="274">
        <f t="shared" ref="Q163:Q199" si="193">IF(N163="要件該当",M163,0)</f>
        <v>0</v>
      </c>
      <c r="R163" s="326" t="str">
        <f t="shared" si="184"/>
        <v/>
      </c>
    </row>
    <row r="164" spans="9:18" ht="20.25" hidden="1">
      <c r="I164" s="301">
        <v>97</v>
      </c>
      <c r="J164" s="325" t="str">
        <f t="shared" si="183"/>
        <v/>
      </c>
      <c r="K164" s="275" t="s">
        <v>1</v>
      </c>
      <c r="L164" s="253" t="s">
        <v>135</v>
      </c>
      <c r="M164" s="316" t="str">
        <f>$AA$22</f>
        <v/>
      </c>
      <c r="N164" s="318" t="str">
        <f>$AA$31</f>
        <v/>
      </c>
      <c r="O164" s="306" t="str">
        <f t="shared" si="191"/>
        <v/>
      </c>
      <c r="P164" s="307" t="str">
        <f t="shared" si="192"/>
        <v/>
      </c>
      <c r="Q164" s="274">
        <f t="shared" si="193"/>
        <v>0</v>
      </c>
      <c r="R164" s="326" t="str">
        <f t="shared" si="184"/>
        <v/>
      </c>
    </row>
    <row r="165" spans="9:18" ht="20.25" hidden="1">
      <c r="I165" s="301">
        <v>98</v>
      </c>
      <c r="J165" s="325" t="str">
        <f t="shared" si="183"/>
        <v/>
      </c>
      <c r="K165" s="275" t="s">
        <v>1</v>
      </c>
      <c r="L165" s="253" t="s">
        <v>136</v>
      </c>
      <c r="M165" s="316" t="str">
        <f>$AB$22</f>
        <v/>
      </c>
      <c r="N165" s="318" t="str">
        <f>$AB$31</f>
        <v/>
      </c>
      <c r="O165" s="306" t="str">
        <f t="shared" si="191"/>
        <v/>
      </c>
      <c r="P165" s="307" t="str">
        <f t="shared" si="192"/>
        <v/>
      </c>
      <c r="Q165" s="274">
        <f t="shared" si="193"/>
        <v>0</v>
      </c>
      <c r="R165" s="326" t="str">
        <f t="shared" si="184"/>
        <v/>
      </c>
    </row>
    <row r="166" spans="9:18" ht="20.25" hidden="1">
      <c r="I166" s="301">
        <v>99</v>
      </c>
      <c r="J166" s="325" t="str">
        <f t="shared" si="183"/>
        <v/>
      </c>
      <c r="K166" s="275" t="s">
        <v>1</v>
      </c>
      <c r="L166" s="253" t="s">
        <v>137</v>
      </c>
      <c r="M166" s="316" t="str">
        <f>$AC$22</f>
        <v/>
      </c>
      <c r="N166" s="318" t="str">
        <f>$AC$31</f>
        <v/>
      </c>
      <c r="O166" s="306" t="str">
        <f t="shared" si="191"/>
        <v/>
      </c>
      <c r="P166" s="307" t="str">
        <f t="shared" si="192"/>
        <v/>
      </c>
      <c r="Q166" s="274">
        <f t="shared" si="193"/>
        <v>0</v>
      </c>
      <c r="R166" s="326" t="str">
        <f t="shared" si="184"/>
        <v/>
      </c>
    </row>
    <row r="167" spans="9:18" ht="20.25" hidden="1">
      <c r="I167" s="301">
        <v>100</v>
      </c>
      <c r="J167" s="325" t="str">
        <f t="shared" si="183"/>
        <v/>
      </c>
      <c r="K167" s="275" t="s">
        <v>1</v>
      </c>
      <c r="L167" s="253" t="s">
        <v>138</v>
      </c>
      <c r="M167" s="316" t="str">
        <f>$AD$22</f>
        <v/>
      </c>
      <c r="N167" s="318" t="str">
        <f>$AD$31</f>
        <v/>
      </c>
      <c r="O167" s="306" t="str">
        <f t="shared" si="191"/>
        <v/>
      </c>
      <c r="P167" s="307" t="str">
        <f t="shared" si="192"/>
        <v/>
      </c>
      <c r="Q167" s="274">
        <f t="shared" si="193"/>
        <v>0</v>
      </c>
      <c r="R167" s="326" t="str">
        <f t="shared" si="184"/>
        <v/>
      </c>
    </row>
    <row r="168" spans="9:18" ht="20.25" hidden="1">
      <c r="I168" s="301">
        <v>101</v>
      </c>
      <c r="J168" s="325" t="str">
        <f t="shared" si="183"/>
        <v/>
      </c>
      <c r="K168" s="275" t="s">
        <v>1</v>
      </c>
      <c r="L168" s="253" t="s">
        <v>139</v>
      </c>
      <c r="M168" s="316" t="str">
        <f>$AE$22</f>
        <v/>
      </c>
      <c r="N168" s="318" t="str">
        <f>$AE$31</f>
        <v/>
      </c>
      <c r="O168" s="306" t="str">
        <f t="shared" si="191"/>
        <v/>
      </c>
      <c r="P168" s="307" t="str">
        <f t="shared" si="192"/>
        <v/>
      </c>
      <c r="Q168" s="274">
        <f t="shared" si="193"/>
        <v>0</v>
      </c>
      <c r="R168" s="326" t="str">
        <f t="shared" si="184"/>
        <v/>
      </c>
    </row>
    <row r="169" spans="9:18" ht="20.25" hidden="1">
      <c r="I169" s="301">
        <v>102</v>
      </c>
      <c r="J169" s="325" t="str">
        <f t="shared" si="183"/>
        <v/>
      </c>
      <c r="K169" s="275" t="s">
        <v>1</v>
      </c>
      <c r="L169" s="253" t="s">
        <v>140</v>
      </c>
      <c r="M169" s="316" t="str">
        <f>$AF$22</f>
        <v/>
      </c>
      <c r="N169" s="318" t="str">
        <f>$AF$31</f>
        <v/>
      </c>
      <c r="O169" s="306" t="str">
        <f t="shared" si="191"/>
        <v/>
      </c>
      <c r="P169" s="307" t="str">
        <f t="shared" si="192"/>
        <v/>
      </c>
      <c r="Q169" s="274">
        <f t="shared" si="193"/>
        <v>0</v>
      </c>
      <c r="R169" s="326" t="str">
        <f t="shared" si="184"/>
        <v/>
      </c>
    </row>
    <row r="170" spans="9:18" ht="20.25" hidden="1">
      <c r="I170" s="301">
        <v>103</v>
      </c>
      <c r="J170" s="325" t="str">
        <f t="shared" si="183"/>
        <v/>
      </c>
      <c r="K170" s="275" t="s">
        <v>1</v>
      </c>
      <c r="L170" s="253" t="s">
        <v>141</v>
      </c>
      <c r="M170" s="316" t="str">
        <f>$AG$22</f>
        <v/>
      </c>
      <c r="N170" s="318" t="str">
        <f>$AG$31</f>
        <v/>
      </c>
      <c r="O170" s="306" t="str">
        <f t="shared" si="191"/>
        <v/>
      </c>
      <c r="P170" s="307" t="str">
        <f t="shared" si="192"/>
        <v/>
      </c>
      <c r="Q170" s="274">
        <f t="shared" si="193"/>
        <v>0</v>
      </c>
      <c r="R170" s="326" t="str">
        <f t="shared" si="184"/>
        <v/>
      </c>
    </row>
    <row r="171" spans="9:18" ht="20.25" hidden="1">
      <c r="I171" s="301">
        <v>104</v>
      </c>
      <c r="J171" s="325" t="str">
        <f t="shared" si="183"/>
        <v/>
      </c>
      <c r="K171" s="275" t="s">
        <v>1</v>
      </c>
      <c r="L171" s="253" t="s">
        <v>142</v>
      </c>
      <c r="M171" s="316" t="str">
        <f>$AH$22</f>
        <v/>
      </c>
      <c r="N171" s="318" t="str">
        <f>$AH$31</f>
        <v/>
      </c>
      <c r="O171" s="306" t="str">
        <f t="shared" si="191"/>
        <v/>
      </c>
      <c r="P171" s="307" t="str">
        <f t="shared" si="192"/>
        <v/>
      </c>
      <c r="Q171" s="274">
        <f t="shared" si="193"/>
        <v>0</v>
      </c>
      <c r="R171" s="326" t="str">
        <f t="shared" si="184"/>
        <v/>
      </c>
    </row>
    <row r="172" spans="9:18" ht="20.25" hidden="1">
      <c r="I172" s="301">
        <v>105</v>
      </c>
      <c r="J172" s="325" t="str">
        <f t="shared" si="183"/>
        <v/>
      </c>
      <c r="K172" s="275" t="s">
        <v>1</v>
      </c>
      <c r="L172" s="253" t="s">
        <v>143</v>
      </c>
      <c r="M172" s="316" t="str">
        <f>$AI$22</f>
        <v/>
      </c>
      <c r="N172" s="318" t="str">
        <f>$AI$31</f>
        <v/>
      </c>
      <c r="O172" s="306" t="str">
        <f t="shared" si="191"/>
        <v/>
      </c>
      <c r="P172" s="307" t="str">
        <f t="shared" si="192"/>
        <v/>
      </c>
      <c r="Q172" s="274">
        <f t="shared" si="193"/>
        <v>0</v>
      </c>
      <c r="R172" s="326" t="str">
        <f t="shared" si="184"/>
        <v/>
      </c>
    </row>
    <row r="173" spans="9:18" ht="20.25" hidden="1">
      <c r="I173" s="301">
        <v>106</v>
      </c>
      <c r="J173" s="325" t="str">
        <f t="shared" si="183"/>
        <v/>
      </c>
      <c r="K173" s="275" t="s">
        <v>1</v>
      </c>
      <c r="L173" s="253" t="s">
        <v>144</v>
      </c>
      <c r="M173" s="316" t="str">
        <f>$AJ$22</f>
        <v/>
      </c>
      <c r="N173" s="318" t="str">
        <f>$AJ$31</f>
        <v/>
      </c>
      <c r="O173" s="306" t="str">
        <f t="shared" si="191"/>
        <v/>
      </c>
      <c r="P173" s="307" t="str">
        <f t="shared" si="192"/>
        <v/>
      </c>
      <c r="Q173" s="274">
        <f t="shared" si="193"/>
        <v>0</v>
      </c>
      <c r="R173" s="326" t="str">
        <f t="shared" si="184"/>
        <v/>
      </c>
    </row>
    <row r="174" spans="9:18" ht="20.25" hidden="1">
      <c r="I174" s="301">
        <v>107</v>
      </c>
      <c r="J174" s="325" t="str">
        <f t="shared" si="183"/>
        <v/>
      </c>
      <c r="K174" s="275" t="s">
        <v>1</v>
      </c>
      <c r="L174" s="253" t="s">
        <v>145</v>
      </c>
      <c r="M174" s="316" t="str">
        <f>$AK$22</f>
        <v/>
      </c>
      <c r="N174" s="318" t="str">
        <f>$AK$31</f>
        <v/>
      </c>
      <c r="O174" s="306" t="str">
        <f t="shared" si="191"/>
        <v/>
      </c>
      <c r="P174" s="307" t="str">
        <f t="shared" si="192"/>
        <v/>
      </c>
      <c r="Q174" s="274">
        <f t="shared" si="193"/>
        <v>0</v>
      </c>
      <c r="R174" s="326" t="str">
        <f t="shared" si="184"/>
        <v/>
      </c>
    </row>
    <row r="175" spans="9:18" ht="20.25" hidden="1">
      <c r="I175" s="301">
        <v>108</v>
      </c>
      <c r="J175" s="325" t="str">
        <f t="shared" si="183"/>
        <v/>
      </c>
      <c r="K175" s="275" t="s">
        <v>1</v>
      </c>
      <c r="L175" s="253" t="s">
        <v>146</v>
      </c>
      <c r="M175" s="316" t="str">
        <f>$AL$22</f>
        <v/>
      </c>
      <c r="N175" s="318" t="str">
        <f>$AL$31</f>
        <v/>
      </c>
      <c r="O175" s="306" t="str">
        <f t="shared" si="191"/>
        <v/>
      </c>
      <c r="P175" s="307" t="str">
        <f t="shared" si="192"/>
        <v/>
      </c>
      <c r="Q175" s="274">
        <f t="shared" si="193"/>
        <v>0</v>
      </c>
      <c r="R175" s="326" t="str">
        <f t="shared" si="184"/>
        <v/>
      </c>
    </row>
    <row r="176" spans="9:18" ht="20.25" hidden="1">
      <c r="I176" s="301">
        <v>109</v>
      </c>
      <c r="J176" s="325" t="str">
        <f t="shared" si="183"/>
        <v/>
      </c>
      <c r="K176" s="275" t="s">
        <v>1</v>
      </c>
      <c r="L176" s="253" t="s">
        <v>147</v>
      </c>
      <c r="M176" s="316" t="str">
        <f>$AM$22</f>
        <v/>
      </c>
      <c r="N176" s="318" t="str">
        <f>$AM$31</f>
        <v/>
      </c>
      <c r="O176" s="306" t="str">
        <f t="shared" si="191"/>
        <v/>
      </c>
      <c r="P176" s="307" t="str">
        <f t="shared" si="192"/>
        <v/>
      </c>
      <c r="Q176" s="274">
        <f t="shared" si="193"/>
        <v>0</v>
      </c>
      <c r="R176" s="326" t="str">
        <f t="shared" si="184"/>
        <v/>
      </c>
    </row>
    <row r="177" spans="9:18" ht="20.25" hidden="1">
      <c r="I177" s="301">
        <v>110</v>
      </c>
      <c r="J177" s="325" t="str">
        <f t="shared" si="183"/>
        <v/>
      </c>
      <c r="K177" s="275" t="s">
        <v>1</v>
      </c>
      <c r="L177" s="253" t="s">
        <v>148</v>
      </c>
      <c r="M177" s="316" t="str">
        <f>$AN$22</f>
        <v/>
      </c>
      <c r="N177" s="318" t="str">
        <f>$AN$31</f>
        <v/>
      </c>
      <c r="O177" s="306" t="str">
        <f t="shared" si="191"/>
        <v/>
      </c>
      <c r="P177" s="307" t="str">
        <f t="shared" si="192"/>
        <v/>
      </c>
      <c r="Q177" s="274">
        <f t="shared" si="193"/>
        <v>0</v>
      </c>
      <c r="R177" s="326" t="str">
        <f t="shared" si="184"/>
        <v/>
      </c>
    </row>
    <row r="178" spans="9:18" ht="20.25" hidden="1">
      <c r="I178" s="301">
        <v>111</v>
      </c>
      <c r="J178" s="325" t="str">
        <f t="shared" si="183"/>
        <v/>
      </c>
      <c r="K178" s="275" t="s">
        <v>1</v>
      </c>
      <c r="L178" s="253" t="s">
        <v>149</v>
      </c>
      <c r="M178" s="316" t="str">
        <f>$AO$22</f>
        <v/>
      </c>
      <c r="N178" s="318" t="str">
        <f>$AO$31</f>
        <v/>
      </c>
      <c r="O178" s="306" t="str">
        <f t="shared" si="191"/>
        <v/>
      </c>
      <c r="P178" s="307" t="str">
        <f t="shared" si="192"/>
        <v/>
      </c>
      <c r="Q178" s="274">
        <f t="shared" si="193"/>
        <v>0</v>
      </c>
      <c r="R178" s="326" t="str">
        <f t="shared" si="184"/>
        <v/>
      </c>
    </row>
    <row r="179" spans="9:18" ht="20.25" hidden="1">
      <c r="I179" s="301">
        <v>112</v>
      </c>
      <c r="J179" s="325" t="str">
        <f t="shared" si="183"/>
        <v/>
      </c>
      <c r="K179" s="275" t="s">
        <v>1</v>
      </c>
      <c r="L179" s="253" t="s">
        <v>150</v>
      </c>
      <c r="M179" s="316" t="str">
        <f>$AP$22</f>
        <v/>
      </c>
      <c r="N179" s="318" t="str">
        <f>$AP$31</f>
        <v/>
      </c>
      <c r="O179" s="306" t="str">
        <f t="shared" si="191"/>
        <v/>
      </c>
      <c r="P179" s="307" t="str">
        <f t="shared" si="192"/>
        <v/>
      </c>
      <c r="Q179" s="274">
        <f t="shared" si="193"/>
        <v>0</v>
      </c>
      <c r="R179" s="326" t="str">
        <f t="shared" si="184"/>
        <v/>
      </c>
    </row>
    <row r="180" spans="9:18" ht="20.25" hidden="1">
      <c r="I180" s="301">
        <v>113</v>
      </c>
      <c r="J180" s="325" t="str">
        <f t="shared" si="183"/>
        <v/>
      </c>
      <c r="K180" s="275" t="s">
        <v>1</v>
      </c>
      <c r="L180" s="253" t="s">
        <v>151</v>
      </c>
      <c r="M180" s="316" t="str">
        <f>$AQ$22</f>
        <v/>
      </c>
      <c r="N180" s="318" t="str">
        <f>$AQ$31</f>
        <v/>
      </c>
      <c r="O180" s="306" t="str">
        <f t="shared" si="191"/>
        <v/>
      </c>
      <c r="P180" s="307" t="str">
        <f t="shared" si="192"/>
        <v/>
      </c>
      <c r="Q180" s="274">
        <f t="shared" si="193"/>
        <v>0</v>
      </c>
      <c r="R180" s="326" t="str">
        <f t="shared" si="184"/>
        <v/>
      </c>
    </row>
    <row r="181" spans="9:18" ht="20.25" hidden="1">
      <c r="I181" s="301">
        <v>114</v>
      </c>
      <c r="J181" s="325" t="str">
        <f t="shared" si="183"/>
        <v/>
      </c>
      <c r="K181" s="275" t="s">
        <v>1</v>
      </c>
      <c r="L181" s="253" t="s">
        <v>152</v>
      </c>
      <c r="M181" s="316" t="str">
        <f>$AR$22</f>
        <v/>
      </c>
      <c r="N181" s="318" t="str">
        <f>$AR$31</f>
        <v/>
      </c>
      <c r="O181" s="306" t="str">
        <f t="shared" si="191"/>
        <v/>
      </c>
      <c r="P181" s="307" t="str">
        <f t="shared" si="192"/>
        <v/>
      </c>
      <c r="Q181" s="274">
        <f t="shared" si="193"/>
        <v>0</v>
      </c>
      <c r="R181" s="326" t="str">
        <f t="shared" si="184"/>
        <v/>
      </c>
    </row>
    <row r="182" spans="9:18" ht="20.25" hidden="1">
      <c r="I182" s="301">
        <v>115</v>
      </c>
      <c r="J182" s="325" t="str">
        <f t="shared" si="183"/>
        <v/>
      </c>
      <c r="K182" s="275" t="s">
        <v>1</v>
      </c>
      <c r="L182" s="253" t="s">
        <v>153</v>
      </c>
      <c r="M182" s="316" t="str">
        <f>$AS$22</f>
        <v/>
      </c>
      <c r="N182" s="318" t="str">
        <f>$AS$31</f>
        <v/>
      </c>
      <c r="O182" s="306" t="str">
        <f t="shared" si="191"/>
        <v/>
      </c>
      <c r="P182" s="307" t="str">
        <f t="shared" si="192"/>
        <v/>
      </c>
      <c r="Q182" s="274">
        <f t="shared" si="193"/>
        <v>0</v>
      </c>
      <c r="R182" s="326" t="str">
        <f t="shared" si="184"/>
        <v/>
      </c>
    </row>
    <row r="183" spans="9:18" ht="20.25" hidden="1">
      <c r="I183" s="301">
        <v>116</v>
      </c>
      <c r="J183" s="325" t="str">
        <f t="shared" si="183"/>
        <v/>
      </c>
      <c r="K183" s="275" t="s">
        <v>1</v>
      </c>
      <c r="L183" s="253" t="s">
        <v>154</v>
      </c>
      <c r="M183" s="316" t="str">
        <f>$AT$22</f>
        <v/>
      </c>
      <c r="N183" s="318" t="str">
        <f>$AT$31</f>
        <v/>
      </c>
      <c r="O183" s="306" t="str">
        <f t="shared" si="191"/>
        <v/>
      </c>
      <c r="P183" s="307" t="str">
        <f t="shared" si="192"/>
        <v/>
      </c>
      <c r="Q183" s="274">
        <f t="shared" si="193"/>
        <v>0</v>
      </c>
      <c r="R183" s="326" t="str">
        <f t="shared" si="184"/>
        <v/>
      </c>
    </row>
    <row r="184" spans="9:18" ht="20.25" hidden="1">
      <c r="I184" s="301">
        <v>117</v>
      </c>
      <c r="J184" s="325" t="str">
        <f t="shared" si="183"/>
        <v/>
      </c>
      <c r="K184" s="275" t="s">
        <v>1</v>
      </c>
      <c r="L184" s="253" t="s">
        <v>155</v>
      </c>
      <c r="M184" s="316" t="str">
        <f>$AU$22</f>
        <v/>
      </c>
      <c r="N184" s="318" t="str">
        <f>$AU$31</f>
        <v/>
      </c>
      <c r="O184" s="306" t="str">
        <f t="shared" si="191"/>
        <v/>
      </c>
      <c r="P184" s="307" t="str">
        <f t="shared" si="192"/>
        <v/>
      </c>
      <c r="Q184" s="274">
        <f t="shared" si="193"/>
        <v>0</v>
      </c>
      <c r="R184" s="326" t="str">
        <f t="shared" si="184"/>
        <v/>
      </c>
    </row>
    <row r="185" spans="9:18" ht="20.25" hidden="1">
      <c r="I185" s="301">
        <v>118</v>
      </c>
      <c r="J185" s="325" t="str">
        <f t="shared" si="183"/>
        <v/>
      </c>
      <c r="K185" s="275" t="s">
        <v>1</v>
      </c>
      <c r="L185" s="253" t="s">
        <v>156</v>
      </c>
      <c r="M185" s="316" t="str">
        <f>$AV$22</f>
        <v/>
      </c>
      <c r="N185" s="318" t="str">
        <f>$AV$31</f>
        <v/>
      </c>
      <c r="O185" s="306" t="str">
        <f t="shared" si="191"/>
        <v/>
      </c>
      <c r="P185" s="307" t="str">
        <f t="shared" si="192"/>
        <v/>
      </c>
      <c r="Q185" s="274">
        <f t="shared" si="193"/>
        <v>0</v>
      </c>
      <c r="R185" s="326" t="str">
        <f t="shared" si="184"/>
        <v/>
      </c>
    </row>
    <row r="186" spans="9:18" ht="20.25" hidden="1">
      <c r="I186" s="301">
        <v>119</v>
      </c>
      <c r="J186" s="325" t="str">
        <f t="shared" si="183"/>
        <v/>
      </c>
      <c r="K186" s="275" t="s">
        <v>1</v>
      </c>
      <c r="L186" s="253" t="s">
        <v>157</v>
      </c>
      <c r="M186" s="316" t="str">
        <f>$AW$22</f>
        <v/>
      </c>
      <c r="N186" s="318" t="str">
        <f>$AW$31</f>
        <v/>
      </c>
      <c r="O186" s="306" t="str">
        <f t="shared" si="191"/>
        <v/>
      </c>
      <c r="P186" s="307" t="str">
        <f t="shared" si="192"/>
        <v/>
      </c>
      <c r="Q186" s="274">
        <f t="shared" si="193"/>
        <v>0</v>
      </c>
      <c r="R186" s="326" t="str">
        <f t="shared" si="184"/>
        <v/>
      </c>
    </row>
    <row r="187" spans="9:18" ht="20.25" hidden="1">
      <c r="I187" s="301">
        <v>120</v>
      </c>
      <c r="J187" s="325" t="str">
        <f t="shared" si="183"/>
        <v/>
      </c>
      <c r="K187" s="275" t="s">
        <v>1</v>
      </c>
      <c r="L187" s="253" t="s">
        <v>158</v>
      </c>
      <c r="M187" s="316" t="str">
        <f>$AX$22</f>
        <v/>
      </c>
      <c r="N187" s="318" t="str">
        <f>$AX$31</f>
        <v/>
      </c>
      <c r="O187" s="306" t="str">
        <f t="shared" si="191"/>
        <v/>
      </c>
      <c r="P187" s="307" t="str">
        <f t="shared" si="192"/>
        <v/>
      </c>
      <c r="Q187" s="274">
        <f t="shared" si="193"/>
        <v>0</v>
      </c>
      <c r="R187" s="326" t="str">
        <f t="shared" si="184"/>
        <v/>
      </c>
    </row>
    <row r="188" spans="9:18" ht="20.25" hidden="1">
      <c r="I188" s="301">
        <v>121</v>
      </c>
      <c r="J188" s="325" t="str">
        <f t="shared" si="183"/>
        <v/>
      </c>
      <c r="K188" s="275" t="s">
        <v>1</v>
      </c>
      <c r="L188" s="253" t="s">
        <v>159</v>
      </c>
      <c r="M188" s="316" t="str">
        <f>$AY$22</f>
        <v/>
      </c>
      <c r="N188" s="318" t="str">
        <f>$AY$31</f>
        <v/>
      </c>
      <c r="O188" s="306" t="str">
        <f t="shared" si="191"/>
        <v/>
      </c>
      <c r="P188" s="307" t="str">
        <f t="shared" si="192"/>
        <v/>
      </c>
      <c r="Q188" s="274">
        <f t="shared" si="193"/>
        <v>0</v>
      </c>
      <c r="R188" s="326" t="str">
        <f t="shared" si="184"/>
        <v/>
      </c>
    </row>
    <row r="189" spans="9:18" ht="20.25" hidden="1">
      <c r="I189" s="301">
        <v>122</v>
      </c>
      <c r="J189" s="325" t="str">
        <f t="shared" si="183"/>
        <v/>
      </c>
      <c r="K189" s="275" t="s">
        <v>1</v>
      </c>
      <c r="L189" s="253" t="s">
        <v>160</v>
      </c>
      <c r="M189" s="316" t="str">
        <f>$AZ$22</f>
        <v/>
      </c>
      <c r="N189" s="318" t="str">
        <f>$AZ$31</f>
        <v/>
      </c>
      <c r="O189" s="306" t="str">
        <f t="shared" si="191"/>
        <v/>
      </c>
      <c r="P189" s="307" t="str">
        <f t="shared" si="192"/>
        <v/>
      </c>
      <c r="Q189" s="274">
        <f t="shared" si="193"/>
        <v>0</v>
      </c>
      <c r="R189" s="326" t="str">
        <f t="shared" si="184"/>
        <v/>
      </c>
    </row>
    <row r="190" spans="9:18" ht="20.25" hidden="1">
      <c r="I190" s="301">
        <v>123</v>
      </c>
      <c r="J190" s="325" t="str">
        <f t="shared" si="183"/>
        <v/>
      </c>
      <c r="K190" s="275" t="s">
        <v>1</v>
      </c>
      <c r="L190" s="253" t="s">
        <v>161</v>
      </c>
      <c r="M190" s="316" t="str">
        <f>$BA$22</f>
        <v/>
      </c>
      <c r="N190" s="318" t="str">
        <f>$BA$31</f>
        <v/>
      </c>
      <c r="O190" s="306" t="str">
        <f t="shared" si="191"/>
        <v/>
      </c>
      <c r="P190" s="307" t="str">
        <f t="shared" si="192"/>
        <v/>
      </c>
      <c r="Q190" s="274">
        <f t="shared" si="193"/>
        <v>0</v>
      </c>
      <c r="R190" s="326" t="str">
        <f t="shared" si="184"/>
        <v/>
      </c>
    </row>
    <row r="191" spans="9:18" ht="20.25" hidden="1">
      <c r="I191" s="301">
        <v>124</v>
      </c>
      <c r="J191" s="325" t="str">
        <f t="shared" si="183"/>
        <v/>
      </c>
      <c r="K191" s="275" t="s">
        <v>1</v>
      </c>
      <c r="L191" s="253" t="s">
        <v>162</v>
      </c>
      <c r="M191" s="316" t="str">
        <f>$BB$22</f>
        <v/>
      </c>
      <c r="N191" s="318" t="str">
        <f>$BB$31</f>
        <v/>
      </c>
      <c r="O191" s="306" t="str">
        <f t="shared" si="191"/>
        <v/>
      </c>
      <c r="P191" s="307" t="str">
        <f t="shared" si="192"/>
        <v/>
      </c>
      <c r="Q191" s="274">
        <f t="shared" si="193"/>
        <v>0</v>
      </c>
      <c r="R191" s="326" t="str">
        <f t="shared" si="184"/>
        <v/>
      </c>
    </row>
    <row r="192" spans="9:18" ht="20.25" hidden="1">
      <c r="I192" s="301">
        <v>125</v>
      </c>
      <c r="J192" s="325" t="str">
        <f t="shared" si="183"/>
        <v/>
      </c>
      <c r="K192" s="275" t="s">
        <v>1</v>
      </c>
      <c r="L192" s="253" t="s">
        <v>163</v>
      </c>
      <c r="M192" s="316" t="str">
        <f>$BC$22</f>
        <v/>
      </c>
      <c r="N192" s="318" t="str">
        <f>$BC$31</f>
        <v/>
      </c>
      <c r="O192" s="306" t="str">
        <f t="shared" si="191"/>
        <v/>
      </c>
      <c r="P192" s="307" t="str">
        <f t="shared" si="192"/>
        <v/>
      </c>
      <c r="Q192" s="274">
        <f t="shared" si="193"/>
        <v>0</v>
      </c>
      <c r="R192" s="326" t="str">
        <f t="shared" si="184"/>
        <v/>
      </c>
    </row>
    <row r="193" spans="9:18" ht="20.25" hidden="1">
      <c r="I193" s="301">
        <v>126</v>
      </c>
      <c r="J193" s="325" t="str">
        <f t="shared" si="183"/>
        <v/>
      </c>
      <c r="K193" s="275" t="s">
        <v>1</v>
      </c>
      <c r="L193" s="253" t="s">
        <v>164</v>
      </c>
      <c r="M193" s="316" t="str">
        <f>$BD$22</f>
        <v/>
      </c>
      <c r="N193" s="318" t="str">
        <f>$BD$31</f>
        <v/>
      </c>
      <c r="O193" s="306" t="str">
        <f t="shared" si="191"/>
        <v/>
      </c>
      <c r="P193" s="307" t="str">
        <f t="shared" si="192"/>
        <v/>
      </c>
      <c r="Q193" s="274">
        <f t="shared" si="193"/>
        <v>0</v>
      </c>
      <c r="R193" s="326" t="str">
        <f t="shared" si="184"/>
        <v/>
      </c>
    </row>
    <row r="194" spans="9:18" ht="20.25" hidden="1">
      <c r="I194" s="301">
        <v>127</v>
      </c>
      <c r="J194" s="325" t="str">
        <f t="shared" si="183"/>
        <v/>
      </c>
      <c r="K194" s="275" t="s">
        <v>1</v>
      </c>
      <c r="L194" s="253" t="s">
        <v>165</v>
      </c>
      <c r="M194" s="316" t="str">
        <f>$BE$22</f>
        <v/>
      </c>
      <c r="N194" s="318" t="str">
        <f>$BE$31</f>
        <v/>
      </c>
      <c r="O194" s="306" t="str">
        <f t="shared" si="191"/>
        <v/>
      </c>
      <c r="P194" s="307" t="str">
        <f t="shared" si="192"/>
        <v/>
      </c>
      <c r="Q194" s="274">
        <f t="shared" si="193"/>
        <v>0</v>
      </c>
      <c r="R194" s="326" t="str">
        <f t="shared" si="184"/>
        <v/>
      </c>
    </row>
    <row r="195" spans="9:18" ht="20.25" hidden="1">
      <c r="I195" s="301">
        <v>128</v>
      </c>
      <c r="J195" s="325" t="str">
        <f t="shared" si="183"/>
        <v/>
      </c>
      <c r="K195" s="275" t="s">
        <v>1</v>
      </c>
      <c r="L195" s="253" t="s">
        <v>166</v>
      </c>
      <c r="M195" s="316" t="str">
        <f>$BF$22</f>
        <v/>
      </c>
      <c r="N195" s="318" t="str">
        <f>$BF$31</f>
        <v/>
      </c>
      <c r="O195" s="306" t="str">
        <f t="shared" si="191"/>
        <v/>
      </c>
      <c r="P195" s="307" t="str">
        <f t="shared" si="192"/>
        <v/>
      </c>
      <c r="Q195" s="274">
        <f t="shared" si="193"/>
        <v>0</v>
      </c>
      <c r="R195" s="326" t="str">
        <f t="shared" si="184"/>
        <v/>
      </c>
    </row>
    <row r="196" spans="9:18" ht="20.25" hidden="1">
      <c r="I196" s="301">
        <v>129</v>
      </c>
      <c r="J196" s="325" t="str">
        <f t="shared" si="183"/>
        <v/>
      </c>
      <c r="K196" s="275" t="s">
        <v>1</v>
      </c>
      <c r="L196" s="253" t="s">
        <v>167</v>
      </c>
      <c r="M196" s="316" t="str">
        <f>$BG$22</f>
        <v/>
      </c>
      <c r="N196" s="318" t="str">
        <f>$BG$31</f>
        <v/>
      </c>
      <c r="O196" s="306" t="str">
        <f t="shared" si="191"/>
        <v/>
      </c>
      <c r="P196" s="307" t="str">
        <f t="shared" si="192"/>
        <v/>
      </c>
      <c r="Q196" s="274">
        <f t="shared" si="193"/>
        <v>0</v>
      </c>
      <c r="R196" s="326" t="str">
        <f t="shared" si="184"/>
        <v/>
      </c>
    </row>
    <row r="197" spans="9:18" ht="20.25" hidden="1">
      <c r="I197" s="301">
        <v>130</v>
      </c>
      <c r="J197" s="325" t="str">
        <f t="shared" ref="J197:J260" si="194">IF(R197=1,R197,"")</f>
        <v/>
      </c>
      <c r="K197" s="275" t="s">
        <v>1</v>
      </c>
      <c r="L197" s="253" t="s">
        <v>168</v>
      </c>
      <c r="M197" s="316" t="str">
        <f>$BH$22</f>
        <v/>
      </c>
      <c r="N197" s="318" t="str">
        <f>$BH$31</f>
        <v/>
      </c>
      <c r="O197" s="306" t="str">
        <f t="shared" si="191"/>
        <v/>
      </c>
      <c r="P197" s="307" t="str">
        <f t="shared" si="192"/>
        <v/>
      </c>
      <c r="Q197" s="274">
        <f t="shared" si="193"/>
        <v>0</v>
      </c>
      <c r="R197" s="326" t="str">
        <f t="shared" ref="R197:R260" si="195">IF(AND(M197&gt;0,N197="要件該当"),RANK(Q197,$Q$68:$Q$319),"")</f>
        <v/>
      </c>
    </row>
    <row r="198" spans="9:18" ht="20.25" hidden="1">
      <c r="I198" s="301">
        <v>131</v>
      </c>
      <c r="J198" s="325" t="str">
        <f t="shared" si="194"/>
        <v/>
      </c>
      <c r="K198" s="275" t="s">
        <v>1</v>
      </c>
      <c r="L198" s="253" t="s">
        <v>169</v>
      </c>
      <c r="M198" s="316" t="str">
        <f>$BI$22</f>
        <v/>
      </c>
      <c r="N198" s="318" t="str">
        <f>$BI$31</f>
        <v/>
      </c>
      <c r="O198" s="306" t="str">
        <f t="shared" si="191"/>
        <v/>
      </c>
      <c r="P198" s="307" t="str">
        <f t="shared" si="192"/>
        <v/>
      </c>
      <c r="Q198" s="274">
        <f t="shared" si="193"/>
        <v>0</v>
      </c>
      <c r="R198" s="326" t="str">
        <f t="shared" si="195"/>
        <v/>
      </c>
    </row>
    <row r="199" spans="9:18" ht="20.25" hidden="1">
      <c r="I199" s="301">
        <v>132</v>
      </c>
      <c r="J199" s="325" t="str">
        <f t="shared" si="194"/>
        <v/>
      </c>
      <c r="K199" s="275" t="s">
        <v>1</v>
      </c>
      <c r="L199" s="253" t="s">
        <v>170</v>
      </c>
      <c r="M199" s="316" t="str">
        <f>$BJ$22</f>
        <v/>
      </c>
      <c r="N199" s="318" t="str">
        <f>$BJ$31</f>
        <v/>
      </c>
      <c r="O199" s="306" t="str">
        <f t="shared" si="191"/>
        <v/>
      </c>
      <c r="P199" s="307" t="str">
        <f t="shared" si="192"/>
        <v/>
      </c>
      <c r="Q199" s="274">
        <f t="shared" si="193"/>
        <v>0</v>
      </c>
      <c r="R199" s="326" t="str">
        <f t="shared" si="195"/>
        <v/>
      </c>
    </row>
    <row r="200" spans="9:18" ht="20.25" hidden="1">
      <c r="I200" s="301">
        <v>133</v>
      </c>
      <c r="J200" s="325" t="str">
        <f t="shared" si="194"/>
        <v/>
      </c>
      <c r="K200" s="275" t="s">
        <v>1</v>
      </c>
      <c r="L200" s="253" t="s">
        <v>171</v>
      </c>
      <c r="M200" s="316" t="str">
        <f>$BK$22</f>
        <v/>
      </c>
      <c r="N200" s="318" t="str">
        <f>$BK$31</f>
        <v/>
      </c>
      <c r="O200" s="306" t="str">
        <f t="shared" ref="O200:O203" si="196">IF(N200="要件該当",K200,"")</f>
        <v/>
      </c>
      <c r="P200" s="307" t="str">
        <f t="shared" ref="P200:P203" si="197">IF(N200="要件該当",L200,"")</f>
        <v/>
      </c>
      <c r="Q200" s="274">
        <f t="shared" ref="Q200:Q203" si="198">IF(N200="要件該当",M200,0)</f>
        <v>0</v>
      </c>
      <c r="R200" s="326" t="str">
        <f t="shared" si="195"/>
        <v/>
      </c>
    </row>
    <row r="201" spans="9:18" ht="20.25" hidden="1">
      <c r="I201" s="301">
        <v>134</v>
      </c>
      <c r="J201" s="325" t="str">
        <f t="shared" si="194"/>
        <v/>
      </c>
      <c r="K201" s="275" t="s">
        <v>1</v>
      </c>
      <c r="L201" s="253" t="s">
        <v>172</v>
      </c>
      <c r="M201" s="316" t="str">
        <f>$BL$22</f>
        <v/>
      </c>
      <c r="N201" s="318" t="str">
        <f>$BL$31</f>
        <v/>
      </c>
      <c r="O201" s="306" t="str">
        <f t="shared" si="196"/>
        <v/>
      </c>
      <c r="P201" s="307" t="str">
        <f t="shared" si="197"/>
        <v/>
      </c>
      <c r="Q201" s="274">
        <f t="shared" si="198"/>
        <v>0</v>
      </c>
      <c r="R201" s="326" t="str">
        <f t="shared" si="195"/>
        <v/>
      </c>
    </row>
    <row r="202" spans="9:18" ht="20.25" hidden="1">
      <c r="I202" s="301">
        <v>135</v>
      </c>
      <c r="J202" s="325" t="str">
        <f t="shared" si="194"/>
        <v/>
      </c>
      <c r="K202" s="275" t="s">
        <v>1</v>
      </c>
      <c r="L202" s="253" t="s">
        <v>173</v>
      </c>
      <c r="M202" s="316" t="str">
        <f>$BM$22</f>
        <v/>
      </c>
      <c r="N202" s="318" t="str">
        <f>$BM$31</f>
        <v/>
      </c>
      <c r="O202" s="306" t="str">
        <f t="shared" si="196"/>
        <v/>
      </c>
      <c r="P202" s="307" t="str">
        <f t="shared" si="197"/>
        <v/>
      </c>
      <c r="Q202" s="274">
        <f t="shared" si="198"/>
        <v>0</v>
      </c>
      <c r="R202" s="326" t="str">
        <f t="shared" si="195"/>
        <v/>
      </c>
    </row>
    <row r="203" spans="9:18" ht="20.25" hidden="1">
      <c r="I203" s="301">
        <v>136</v>
      </c>
      <c r="J203" s="325" t="str">
        <f t="shared" si="194"/>
        <v/>
      </c>
      <c r="K203" s="275" t="s">
        <v>1</v>
      </c>
      <c r="L203" s="253" t="s">
        <v>174</v>
      </c>
      <c r="M203" s="316" t="str">
        <f>$BN$22</f>
        <v/>
      </c>
      <c r="N203" s="318" t="str">
        <f>$BN$31</f>
        <v/>
      </c>
      <c r="O203" s="306" t="str">
        <f t="shared" si="196"/>
        <v/>
      </c>
      <c r="P203" s="307" t="str">
        <f t="shared" si="197"/>
        <v/>
      </c>
      <c r="Q203" s="274">
        <f t="shared" si="198"/>
        <v>0</v>
      </c>
      <c r="R203" s="326" t="str">
        <f t="shared" si="195"/>
        <v/>
      </c>
    </row>
    <row r="204" spans="9:18" ht="20.25" hidden="1">
      <c r="I204" s="301">
        <v>137</v>
      </c>
      <c r="J204" s="325" t="str">
        <f t="shared" si="194"/>
        <v/>
      </c>
      <c r="K204" s="275" t="s">
        <v>1</v>
      </c>
      <c r="L204" s="253" t="s">
        <v>175</v>
      </c>
      <c r="M204" s="316" t="str">
        <f>$BO$22</f>
        <v/>
      </c>
      <c r="N204" s="318" t="str">
        <f>$BO$31</f>
        <v/>
      </c>
      <c r="O204" s="308" t="str">
        <f t="shared" ref="O204" si="199">IF(N204="要件該当",K204,"")</f>
        <v/>
      </c>
      <c r="P204" s="309" t="str">
        <f t="shared" ref="P204" si="200">IF(N204="要件該当",L204,"")</f>
        <v/>
      </c>
      <c r="Q204" s="280">
        <f t="shared" ref="Q204" si="201">IF(N204="要件該当",M204,0)</f>
        <v>0</v>
      </c>
      <c r="R204" s="326" t="str">
        <f t="shared" si="195"/>
        <v/>
      </c>
    </row>
    <row r="205" spans="9:18" ht="20.25" hidden="1">
      <c r="I205" s="301">
        <v>138</v>
      </c>
      <c r="J205" s="325" t="str">
        <f t="shared" si="194"/>
        <v/>
      </c>
      <c r="K205" s="275" t="s">
        <v>1</v>
      </c>
      <c r="L205" s="253" t="s">
        <v>176</v>
      </c>
      <c r="M205" s="316" t="str">
        <f>$BP$22</f>
        <v/>
      </c>
      <c r="N205" s="318" t="str">
        <f>$BP$31</f>
        <v/>
      </c>
      <c r="O205" s="308" t="str">
        <f t="shared" ref="O205:O213" si="202">IF(N205="要件該当",K205,"")</f>
        <v/>
      </c>
      <c r="P205" s="309" t="str">
        <f t="shared" ref="P205:P213" si="203">IF(N205="要件該当",L205,"")</f>
        <v/>
      </c>
      <c r="Q205" s="280">
        <f t="shared" ref="Q205:Q213" si="204">IF(N205="要件該当",M205,0)</f>
        <v>0</v>
      </c>
      <c r="R205" s="326" t="str">
        <f t="shared" si="195"/>
        <v/>
      </c>
    </row>
    <row r="206" spans="9:18" ht="20.25" hidden="1">
      <c r="I206" s="301">
        <v>139</v>
      </c>
      <c r="J206" s="325" t="str">
        <f t="shared" si="194"/>
        <v/>
      </c>
      <c r="K206" s="275" t="s">
        <v>1</v>
      </c>
      <c r="L206" s="253" t="s">
        <v>177</v>
      </c>
      <c r="M206" s="316" t="str">
        <f>$BQ$22</f>
        <v/>
      </c>
      <c r="N206" s="318" t="str">
        <f>$BQ$31</f>
        <v/>
      </c>
      <c r="O206" s="308" t="str">
        <f t="shared" si="202"/>
        <v/>
      </c>
      <c r="P206" s="309" t="str">
        <f t="shared" si="203"/>
        <v/>
      </c>
      <c r="Q206" s="280">
        <f t="shared" si="204"/>
        <v>0</v>
      </c>
      <c r="R206" s="326" t="str">
        <f t="shared" si="195"/>
        <v/>
      </c>
    </row>
    <row r="207" spans="9:18" ht="20.25" hidden="1">
      <c r="I207" s="301">
        <v>140</v>
      </c>
      <c r="J207" s="325" t="str">
        <f t="shared" si="194"/>
        <v/>
      </c>
      <c r="K207" s="275" t="s">
        <v>1</v>
      </c>
      <c r="L207" s="253" t="s">
        <v>178</v>
      </c>
      <c r="M207" s="316" t="str">
        <f>$BR$22</f>
        <v/>
      </c>
      <c r="N207" s="318" t="str">
        <f>$BR$31</f>
        <v/>
      </c>
      <c r="O207" s="308" t="str">
        <f t="shared" si="202"/>
        <v/>
      </c>
      <c r="P207" s="309" t="str">
        <f t="shared" si="203"/>
        <v/>
      </c>
      <c r="Q207" s="280">
        <f t="shared" si="204"/>
        <v>0</v>
      </c>
      <c r="R207" s="326" t="str">
        <f t="shared" si="195"/>
        <v/>
      </c>
    </row>
    <row r="208" spans="9:18" ht="20.25" hidden="1">
      <c r="I208" s="301">
        <v>141</v>
      </c>
      <c r="J208" s="325" t="str">
        <f t="shared" si="194"/>
        <v/>
      </c>
      <c r="K208" s="275" t="s">
        <v>1</v>
      </c>
      <c r="L208" s="254" t="s">
        <v>179</v>
      </c>
      <c r="M208" s="316" t="str">
        <f>$BS$22</f>
        <v/>
      </c>
      <c r="N208" s="318" t="str">
        <f>$BS$31</f>
        <v/>
      </c>
      <c r="O208" s="308" t="str">
        <f t="shared" si="202"/>
        <v/>
      </c>
      <c r="P208" s="309" t="str">
        <f t="shared" si="203"/>
        <v/>
      </c>
      <c r="Q208" s="280">
        <f t="shared" si="204"/>
        <v>0</v>
      </c>
      <c r="R208" s="326" t="str">
        <f t="shared" si="195"/>
        <v/>
      </c>
    </row>
    <row r="209" spans="9:18" ht="20.25" hidden="1">
      <c r="I209" s="301">
        <v>142</v>
      </c>
      <c r="J209" s="325" t="str">
        <f t="shared" si="194"/>
        <v/>
      </c>
      <c r="K209" s="275" t="s">
        <v>1</v>
      </c>
      <c r="L209" s="254" t="s">
        <v>180</v>
      </c>
      <c r="M209" s="316" t="str">
        <f>$BT$22</f>
        <v/>
      </c>
      <c r="N209" s="318" t="str">
        <f>$BT$31</f>
        <v/>
      </c>
      <c r="O209" s="308" t="str">
        <f t="shared" si="202"/>
        <v/>
      </c>
      <c r="P209" s="309" t="str">
        <f t="shared" si="203"/>
        <v/>
      </c>
      <c r="Q209" s="280">
        <f t="shared" si="204"/>
        <v>0</v>
      </c>
      <c r="R209" s="326" t="str">
        <f t="shared" si="195"/>
        <v/>
      </c>
    </row>
    <row r="210" spans="9:18" ht="20.25" hidden="1">
      <c r="I210" s="301">
        <v>143</v>
      </c>
      <c r="J210" s="325" t="str">
        <f t="shared" si="194"/>
        <v/>
      </c>
      <c r="K210" s="275" t="s">
        <v>1</v>
      </c>
      <c r="L210" s="254" t="s">
        <v>181</v>
      </c>
      <c r="M210" s="316" t="str">
        <f>$BU$22</f>
        <v/>
      </c>
      <c r="N210" s="318" t="str">
        <f>$BU$31</f>
        <v/>
      </c>
      <c r="O210" s="308" t="str">
        <f t="shared" si="202"/>
        <v/>
      </c>
      <c r="P210" s="309" t="str">
        <f t="shared" si="203"/>
        <v/>
      </c>
      <c r="Q210" s="280">
        <f t="shared" si="204"/>
        <v>0</v>
      </c>
      <c r="R210" s="326" t="str">
        <f t="shared" si="195"/>
        <v/>
      </c>
    </row>
    <row r="211" spans="9:18" ht="20.25" hidden="1">
      <c r="I211" s="301">
        <v>144</v>
      </c>
      <c r="J211" s="325" t="str">
        <f t="shared" si="194"/>
        <v/>
      </c>
      <c r="K211" s="275" t="s">
        <v>1</v>
      </c>
      <c r="L211" s="254" t="s">
        <v>182</v>
      </c>
      <c r="M211" s="316" t="str">
        <f>$BV$22</f>
        <v/>
      </c>
      <c r="N211" s="318" t="str">
        <f>$BV$31</f>
        <v/>
      </c>
      <c r="O211" s="308" t="str">
        <f t="shared" si="202"/>
        <v/>
      </c>
      <c r="P211" s="309" t="str">
        <f t="shared" si="203"/>
        <v/>
      </c>
      <c r="Q211" s="280">
        <f t="shared" si="204"/>
        <v>0</v>
      </c>
      <c r="R211" s="326" t="str">
        <f t="shared" si="195"/>
        <v/>
      </c>
    </row>
    <row r="212" spans="9:18" ht="20.25" hidden="1">
      <c r="I212" s="301">
        <v>145</v>
      </c>
      <c r="J212" s="325" t="str">
        <f t="shared" si="194"/>
        <v/>
      </c>
      <c r="K212" s="275" t="s">
        <v>1</v>
      </c>
      <c r="L212" s="254" t="s">
        <v>183</v>
      </c>
      <c r="M212" s="316" t="str">
        <f>$BW$22</f>
        <v/>
      </c>
      <c r="N212" s="318" t="str">
        <f>$BW$31</f>
        <v/>
      </c>
      <c r="O212" s="308" t="str">
        <f t="shared" si="202"/>
        <v/>
      </c>
      <c r="P212" s="309" t="str">
        <f t="shared" si="203"/>
        <v/>
      </c>
      <c r="Q212" s="280">
        <f t="shared" si="204"/>
        <v>0</v>
      </c>
      <c r="R212" s="326" t="str">
        <f t="shared" si="195"/>
        <v/>
      </c>
    </row>
    <row r="213" spans="9:18" ht="20.25" hidden="1">
      <c r="I213" s="301">
        <v>146</v>
      </c>
      <c r="J213" s="325" t="str">
        <f t="shared" si="194"/>
        <v/>
      </c>
      <c r="K213" s="275" t="s">
        <v>1</v>
      </c>
      <c r="L213" s="254" t="s">
        <v>184</v>
      </c>
      <c r="M213" s="316" t="str">
        <f>$BX$22</f>
        <v/>
      </c>
      <c r="N213" s="318" t="str">
        <f>$BX$31</f>
        <v/>
      </c>
      <c r="O213" s="308" t="str">
        <f t="shared" si="202"/>
        <v/>
      </c>
      <c r="P213" s="309" t="str">
        <f t="shared" si="203"/>
        <v/>
      </c>
      <c r="Q213" s="280">
        <f t="shared" si="204"/>
        <v>0</v>
      </c>
      <c r="R213" s="326" t="str">
        <f t="shared" si="195"/>
        <v/>
      </c>
    </row>
    <row r="214" spans="9:18" ht="20.25" hidden="1">
      <c r="I214" s="301">
        <v>147</v>
      </c>
      <c r="J214" s="325" t="str">
        <f t="shared" si="194"/>
        <v/>
      </c>
      <c r="K214" s="275" t="s">
        <v>1</v>
      </c>
      <c r="L214" s="254" t="s">
        <v>185</v>
      </c>
      <c r="M214" s="316" t="str">
        <f>$BY$22</f>
        <v/>
      </c>
      <c r="N214" s="318" t="str">
        <f>$BY$31</f>
        <v/>
      </c>
      <c r="O214" s="308" t="str">
        <f t="shared" ref="O214:O235" si="205">IF(N214="要件該当",K214,"")</f>
        <v/>
      </c>
      <c r="P214" s="309" t="str">
        <f t="shared" ref="P214:P235" si="206">IF(N214="要件該当",L214,"")</f>
        <v/>
      </c>
      <c r="Q214" s="280">
        <f t="shared" ref="Q214:Q235" si="207">IF(N214="要件該当",M214,0)</f>
        <v>0</v>
      </c>
      <c r="R214" s="326" t="str">
        <f t="shared" si="195"/>
        <v/>
      </c>
    </row>
    <row r="215" spans="9:18" ht="20.25" hidden="1">
      <c r="I215" s="301">
        <v>148</v>
      </c>
      <c r="J215" s="325" t="str">
        <f t="shared" si="194"/>
        <v/>
      </c>
      <c r="K215" s="275" t="s">
        <v>1</v>
      </c>
      <c r="L215" s="254" t="s">
        <v>186</v>
      </c>
      <c r="M215" s="316" t="str">
        <f>$BZ$22</f>
        <v/>
      </c>
      <c r="N215" s="318" t="str">
        <f>$BZ$31</f>
        <v/>
      </c>
      <c r="O215" s="308" t="str">
        <f t="shared" si="205"/>
        <v/>
      </c>
      <c r="P215" s="309" t="str">
        <f t="shared" si="206"/>
        <v/>
      </c>
      <c r="Q215" s="280">
        <f t="shared" si="207"/>
        <v>0</v>
      </c>
      <c r="R215" s="326" t="str">
        <f t="shared" si="195"/>
        <v/>
      </c>
    </row>
    <row r="216" spans="9:18" ht="20.25" hidden="1">
      <c r="I216" s="301">
        <v>149</v>
      </c>
      <c r="J216" s="325" t="str">
        <f t="shared" si="194"/>
        <v/>
      </c>
      <c r="K216" s="275" t="s">
        <v>1</v>
      </c>
      <c r="L216" s="254" t="s">
        <v>189</v>
      </c>
      <c r="M216" s="316" t="str">
        <f>$CA$22</f>
        <v/>
      </c>
      <c r="N216" s="318" t="str">
        <f>$CA$31</f>
        <v/>
      </c>
      <c r="O216" s="308" t="str">
        <f t="shared" si="205"/>
        <v/>
      </c>
      <c r="P216" s="309" t="str">
        <f t="shared" si="206"/>
        <v/>
      </c>
      <c r="Q216" s="280">
        <f t="shared" si="207"/>
        <v>0</v>
      </c>
      <c r="R216" s="326" t="str">
        <f t="shared" si="195"/>
        <v/>
      </c>
    </row>
    <row r="217" spans="9:18" ht="20.25" hidden="1">
      <c r="I217" s="301">
        <v>150</v>
      </c>
      <c r="J217" s="325" t="str">
        <f t="shared" si="194"/>
        <v/>
      </c>
      <c r="K217" s="275" t="s">
        <v>1</v>
      </c>
      <c r="L217" s="254" t="s">
        <v>187</v>
      </c>
      <c r="M217" s="316" t="str">
        <f>$CB$22</f>
        <v/>
      </c>
      <c r="N217" s="318" t="str">
        <f>$CB$31</f>
        <v/>
      </c>
      <c r="O217" s="308" t="str">
        <f t="shared" si="205"/>
        <v/>
      </c>
      <c r="P217" s="309" t="str">
        <f t="shared" si="206"/>
        <v/>
      </c>
      <c r="Q217" s="280">
        <f t="shared" si="207"/>
        <v>0</v>
      </c>
      <c r="R217" s="326" t="str">
        <f t="shared" si="195"/>
        <v/>
      </c>
    </row>
    <row r="218" spans="9:18" ht="20.25" hidden="1">
      <c r="I218" s="301">
        <v>151</v>
      </c>
      <c r="J218" s="325" t="str">
        <f t="shared" si="194"/>
        <v/>
      </c>
      <c r="K218" s="275" t="s">
        <v>1</v>
      </c>
      <c r="L218" s="254" t="s">
        <v>188</v>
      </c>
      <c r="M218" s="316" t="str">
        <f>$CC$22</f>
        <v/>
      </c>
      <c r="N218" s="318" t="str">
        <f>$CC$31</f>
        <v/>
      </c>
      <c r="O218" s="308" t="str">
        <f t="shared" si="205"/>
        <v/>
      </c>
      <c r="P218" s="309" t="str">
        <f t="shared" si="206"/>
        <v/>
      </c>
      <c r="Q218" s="280">
        <f t="shared" si="207"/>
        <v>0</v>
      </c>
      <c r="R218" s="326" t="str">
        <f t="shared" si="195"/>
        <v/>
      </c>
    </row>
    <row r="219" spans="9:18" ht="20.25" hidden="1">
      <c r="I219" s="301">
        <v>152</v>
      </c>
      <c r="J219" s="325" t="str">
        <f t="shared" si="194"/>
        <v/>
      </c>
      <c r="K219" s="275" t="s">
        <v>1</v>
      </c>
      <c r="L219" s="254" t="s">
        <v>190</v>
      </c>
      <c r="M219" s="316" t="str">
        <f>$CD$22</f>
        <v/>
      </c>
      <c r="N219" s="318" t="str">
        <f>$CD$31</f>
        <v/>
      </c>
      <c r="O219" s="308" t="str">
        <f t="shared" si="205"/>
        <v/>
      </c>
      <c r="P219" s="309" t="str">
        <f t="shared" si="206"/>
        <v/>
      </c>
      <c r="Q219" s="280">
        <f t="shared" si="207"/>
        <v>0</v>
      </c>
      <c r="R219" s="326" t="str">
        <f t="shared" si="195"/>
        <v/>
      </c>
    </row>
    <row r="220" spans="9:18" ht="20.25" hidden="1">
      <c r="I220" s="301">
        <v>153</v>
      </c>
      <c r="J220" s="325" t="str">
        <f t="shared" si="194"/>
        <v/>
      </c>
      <c r="K220" s="275" t="s">
        <v>1</v>
      </c>
      <c r="L220" s="254" t="s">
        <v>191</v>
      </c>
      <c r="M220" s="316" t="str">
        <f>$CE$22</f>
        <v/>
      </c>
      <c r="N220" s="318" t="str">
        <f>$CE$31</f>
        <v/>
      </c>
      <c r="O220" s="308" t="str">
        <f t="shared" si="205"/>
        <v/>
      </c>
      <c r="P220" s="309" t="str">
        <f t="shared" si="206"/>
        <v/>
      </c>
      <c r="Q220" s="280">
        <f t="shared" si="207"/>
        <v>0</v>
      </c>
      <c r="R220" s="326" t="str">
        <f t="shared" si="195"/>
        <v/>
      </c>
    </row>
    <row r="221" spans="9:18" ht="20.25" hidden="1">
      <c r="I221" s="301">
        <v>154</v>
      </c>
      <c r="J221" s="325" t="str">
        <f t="shared" si="194"/>
        <v/>
      </c>
      <c r="K221" s="275" t="s">
        <v>1</v>
      </c>
      <c r="L221" s="254" t="s">
        <v>192</v>
      </c>
      <c r="M221" s="316" t="str">
        <f>$CF$22</f>
        <v/>
      </c>
      <c r="N221" s="318" t="str">
        <f>$CF$31</f>
        <v/>
      </c>
      <c r="O221" s="308" t="str">
        <f t="shared" si="205"/>
        <v/>
      </c>
      <c r="P221" s="309" t="str">
        <f t="shared" si="206"/>
        <v/>
      </c>
      <c r="Q221" s="280">
        <f t="shared" si="207"/>
        <v>0</v>
      </c>
      <c r="R221" s="326" t="str">
        <f t="shared" si="195"/>
        <v/>
      </c>
    </row>
    <row r="222" spans="9:18" ht="20.25" hidden="1">
      <c r="I222" s="301">
        <v>155</v>
      </c>
      <c r="J222" s="325" t="str">
        <f t="shared" si="194"/>
        <v/>
      </c>
      <c r="K222" s="275" t="s">
        <v>1</v>
      </c>
      <c r="L222" s="254" t="s">
        <v>193</v>
      </c>
      <c r="M222" s="316" t="str">
        <f>$CG$22</f>
        <v/>
      </c>
      <c r="N222" s="318" t="str">
        <f>$CG$31</f>
        <v/>
      </c>
      <c r="O222" s="308" t="str">
        <f t="shared" si="205"/>
        <v/>
      </c>
      <c r="P222" s="309" t="str">
        <f t="shared" si="206"/>
        <v/>
      </c>
      <c r="Q222" s="280">
        <f t="shared" si="207"/>
        <v>0</v>
      </c>
      <c r="R222" s="326" t="str">
        <f t="shared" si="195"/>
        <v/>
      </c>
    </row>
    <row r="223" spans="9:18" ht="20.25" hidden="1">
      <c r="I223" s="301">
        <v>156</v>
      </c>
      <c r="J223" s="325" t="str">
        <f t="shared" si="194"/>
        <v/>
      </c>
      <c r="K223" s="275" t="s">
        <v>1</v>
      </c>
      <c r="L223" s="254" t="s">
        <v>194</v>
      </c>
      <c r="M223" s="316" t="str">
        <f>$CH$22</f>
        <v/>
      </c>
      <c r="N223" s="318" t="str">
        <f>$CH$31</f>
        <v/>
      </c>
      <c r="O223" s="308" t="str">
        <f t="shared" si="205"/>
        <v/>
      </c>
      <c r="P223" s="309" t="str">
        <f t="shared" si="206"/>
        <v/>
      </c>
      <c r="Q223" s="280">
        <f t="shared" si="207"/>
        <v>0</v>
      </c>
      <c r="R223" s="326" t="str">
        <f t="shared" si="195"/>
        <v/>
      </c>
    </row>
    <row r="224" spans="9:18" ht="20.25" hidden="1">
      <c r="I224" s="301">
        <v>157</v>
      </c>
      <c r="J224" s="325" t="str">
        <f t="shared" si="194"/>
        <v/>
      </c>
      <c r="K224" s="275" t="s">
        <v>1</v>
      </c>
      <c r="L224" s="254" t="s">
        <v>195</v>
      </c>
      <c r="M224" s="316" t="str">
        <f>$CI$22</f>
        <v/>
      </c>
      <c r="N224" s="318" t="str">
        <f>$CI$31</f>
        <v/>
      </c>
      <c r="O224" s="308" t="str">
        <f t="shared" si="205"/>
        <v/>
      </c>
      <c r="P224" s="309" t="str">
        <f t="shared" si="206"/>
        <v/>
      </c>
      <c r="Q224" s="280">
        <f t="shared" si="207"/>
        <v>0</v>
      </c>
      <c r="R224" s="326" t="str">
        <f t="shared" si="195"/>
        <v/>
      </c>
    </row>
    <row r="225" spans="9:18" ht="20.25" hidden="1">
      <c r="I225" s="301">
        <v>158</v>
      </c>
      <c r="J225" s="325" t="str">
        <f t="shared" si="194"/>
        <v/>
      </c>
      <c r="K225" s="275" t="s">
        <v>1</v>
      </c>
      <c r="L225" s="254" t="s">
        <v>196</v>
      </c>
      <c r="M225" s="316" t="str">
        <f>$CJ$22</f>
        <v/>
      </c>
      <c r="N225" s="318" t="str">
        <f>$CJ$31</f>
        <v/>
      </c>
      <c r="O225" s="308" t="str">
        <f t="shared" si="205"/>
        <v/>
      </c>
      <c r="P225" s="309" t="str">
        <f t="shared" si="206"/>
        <v/>
      </c>
      <c r="Q225" s="280">
        <f t="shared" si="207"/>
        <v>0</v>
      </c>
      <c r="R225" s="326" t="str">
        <f t="shared" si="195"/>
        <v/>
      </c>
    </row>
    <row r="226" spans="9:18" ht="20.25" hidden="1">
      <c r="I226" s="301">
        <v>159</v>
      </c>
      <c r="J226" s="325" t="str">
        <f t="shared" si="194"/>
        <v/>
      </c>
      <c r="K226" s="275" t="s">
        <v>1</v>
      </c>
      <c r="L226" s="254" t="s">
        <v>197</v>
      </c>
      <c r="M226" s="316" t="str">
        <f>$CK$22</f>
        <v/>
      </c>
      <c r="N226" s="318" t="str">
        <f>$CK$31</f>
        <v/>
      </c>
      <c r="O226" s="308" t="str">
        <f t="shared" si="205"/>
        <v/>
      </c>
      <c r="P226" s="309" t="str">
        <f t="shared" si="206"/>
        <v/>
      </c>
      <c r="Q226" s="280">
        <f t="shared" si="207"/>
        <v>0</v>
      </c>
      <c r="R226" s="326" t="str">
        <f t="shared" si="195"/>
        <v/>
      </c>
    </row>
    <row r="227" spans="9:18" ht="20.25" hidden="1">
      <c r="I227" s="301">
        <v>160</v>
      </c>
      <c r="J227" s="325" t="str">
        <f t="shared" si="194"/>
        <v/>
      </c>
      <c r="K227" s="275" t="s">
        <v>1</v>
      </c>
      <c r="L227" s="254" t="s">
        <v>198</v>
      </c>
      <c r="M227" s="316" t="str">
        <f>$CL$22</f>
        <v/>
      </c>
      <c r="N227" s="318" t="str">
        <f>$CL$31</f>
        <v/>
      </c>
      <c r="O227" s="308" t="str">
        <f t="shared" si="205"/>
        <v/>
      </c>
      <c r="P227" s="309" t="str">
        <f t="shared" si="206"/>
        <v/>
      </c>
      <c r="Q227" s="280">
        <f t="shared" si="207"/>
        <v>0</v>
      </c>
      <c r="R227" s="326" t="str">
        <f t="shared" si="195"/>
        <v/>
      </c>
    </row>
    <row r="228" spans="9:18" ht="20.25" hidden="1">
      <c r="I228" s="301">
        <v>161</v>
      </c>
      <c r="J228" s="325" t="str">
        <f t="shared" si="194"/>
        <v/>
      </c>
      <c r="K228" s="275" t="s">
        <v>1</v>
      </c>
      <c r="L228" s="254" t="s">
        <v>199</v>
      </c>
      <c r="M228" s="316" t="str">
        <f>$CM$22</f>
        <v/>
      </c>
      <c r="N228" s="318" t="str">
        <f>$CM$31</f>
        <v/>
      </c>
      <c r="O228" s="308" t="str">
        <f t="shared" si="205"/>
        <v/>
      </c>
      <c r="P228" s="309" t="str">
        <f t="shared" si="206"/>
        <v/>
      </c>
      <c r="Q228" s="280">
        <f t="shared" si="207"/>
        <v>0</v>
      </c>
      <c r="R228" s="326" t="str">
        <f t="shared" si="195"/>
        <v/>
      </c>
    </row>
    <row r="229" spans="9:18" ht="20.25" hidden="1">
      <c r="I229" s="301">
        <v>162</v>
      </c>
      <c r="J229" s="325" t="str">
        <f t="shared" si="194"/>
        <v/>
      </c>
      <c r="K229" s="275" t="s">
        <v>1</v>
      </c>
      <c r="L229" s="254" t="s">
        <v>200</v>
      </c>
      <c r="M229" s="316" t="str">
        <f>$CN$22</f>
        <v/>
      </c>
      <c r="N229" s="318" t="str">
        <f>$CN$31</f>
        <v/>
      </c>
      <c r="O229" s="308" t="str">
        <f t="shared" si="205"/>
        <v/>
      </c>
      <c r="P229" s="309" t="str">
        <f t="shared" si="206"/>
        <v/>
      </c>
      <c r="Q229" s="280">
        <f t="shared" si="207"/>
        <v>0</v>
      </c>
      <c r="R229" s="326" t="str">
        <f t="shared" si="195"/>
        <v/>
      </c>
    </row>
    <row r="230" spans="9:18" ht="20.25" hidden="1">
      <c r="I230" s="301">
        <v>163</v>
      </c>
      <c r="J230" s="325" t="str">
        <f t="shared" si="194"/>
        <v/>
      </c>
      <c r="K230" s="275" t="s">
        <v>1</v>
      </c>
      <c r="L230" s="254" t="s">
        <v>201</v>
      </c>
      <c r="M230" s="316" t="str">
        <f>$CO$22</f>
        <v/>
      </c>
      <c r="N230" s="318" t="str">
        <f>$CO$31</f>
        <v/>
      </c>
      <c r="O230" s="308" t="str">
        <f t="shared" si="205"/>
        <v/>
      </c>
      <c r="P230" s="309" t="str">
        <f t="shared" si="206"/>
        <v/>
      </c>
      <c r="Q230" s="280">
        <f t="shared" si="207"/>
        <v>0</v>
      </c>
      <c r="R230" s="326" t="str">
        <f t="shared" si="195"/>
        <v/>
      </c>
    </row>
    <row r="231" spans="9:18" ht="20.25" hidden="1">
      <c r="I231" s="301">
        <v>164</v>
      </c>
      <c r="J231" s="325" t="str">
        <f t="shared" si="194"/>
        <v/>
      </c>
      <c r="K231" s="275" t="s">
        <v>1</v>
      </c>
      <c r="L231" s="254" t="s">
        <v>202</v>
      </c>
      <c r="M231" s="316" t="str">
        <f>$CP$22</f>
        <v/>
      </c>
      <c r="N231" s="318" t="str">
        <f>$CP$31</f>
        <v/>
      </c>
      <c r="O231" s="308" t="str">
        <f t="shared" si="205"/>
        <v/>
      </c>
      <c r="P231" s="309" t="str">
        <f t="shared" si="206"/>
        <v/>
      </c>
      <c r="Q231" s="280">
        <f t="shared" si="207"/>
        <v>0</v>
      </c>
      <c r="R231" s="326" t="str">
        <f t="shared" si="195"/>
        <v/>
      </c>
    </row>
    <row r="232" spans="9:18" ht="20.25" hidden="1">
      <c r="I232" s="301">
        <v>165</v>
      </c>
      <c r="J232" s="325" t="str">
        <f t="shared" si="194"/>
        <v/>
      </c>
      <c r="K232" s="275" t="s">
        <v>1</v>
      </c>
      <c r="L232" s="254" t="s">
        <v>203</v>
      </c>
      <c r="M232" s="316" t="str">
        <f>$CQ$22</f>
        <v/>
      </c>
      <c r="N232" s="318" t="str">
        <f>$CQ$31</f>
        <v/>
      </c>
      <c r="O232" s="308" t="str">
        <f t="shared" si="205"/>
        <v/>
      </c>
      <c r="P232" s="309" t="str">
        <f t="shared" si="206"/>
        <v/>
      </c>
      <c r="Q232" s="280">
        <f t="shared" si="207"/>
        <v>0</v>
      </c>
      <c r="R232" s="326" t="str">
        <f t="shared" si="195"/>
        <v/>
      </c>
    </row>
    <row r="233" spans="9:18" ht="20.25" hidden="1">
      <c r="I233" s="301">
        <v>166</v>
      </c>
      <c r="J233" s="325" t="str">
        <f t="shared" si="194"/>
        <v/>
      </c>
      <c r="K233" s="275" t="s">
        <v>1</v>
      </c>
      <c r="L233" s="254" t="s">
        <v>204</v>
      </c>
      <c r="M233" s="316" t="str">
        <f>$CR$22</f>
        <v/>
      </c>
      <c r="N233" s="318" t="str">
        <f>$CR$31</f>
        <v/>
      </c>
      <c r="O233" s="308" t="str">
        <f t="shared" si="205"/>
        <v/>
      </c>
      <c r="P233" s="309" t="str">
        <f t="shared" si="206"/>
        <v/>
      </c>
      <c r="Q233" s="280">
        <f t="shared" si="207"/>
        <v>0</v>
      </c>
      <c r="R233" s="326" t="str">
        <f t="shared" si="195"/>
        <v/>
      </c>
    </row>
    <row r="234" spans="9:18" ht="20.25" hidden="1">
      <c r="I234" s="301">
        <v>167</v>
      </c>
      <c r="J234" s="325" t="str">
        <f t="shared" si="194"/>
        <v/>
      </c>
      <c r="K234" s="275" t="s">
        <v>1</v>
      </c>
      <c r="L234" s="254" t="s">
        <v>205</v>
      </c>
      <c r="M234" s="316" t="str">
        <f>$CS$22</f>
        <v/>
      </c>
      <c r="N234" s="318" t="str">
        <f>$CS$31</f>
        <v/>
      </c>
      <c r="O234" s="308" t="str">
        <f t="shared" si="205"/>
        <v/>
      </c>
      <c r="P234" s="309" t="str">
        <f t="shared" si="206"/>
        <v/>
      </c>
      <c r="Q234" s="280">
        <f t="shared" si="207"/>
        <v>0</v>
      </c>
      <c r="R234" s="326" t="str">
        <f t="shared" si="195"/>
        <v/>
      </c>
    </row>
    <row r="235" spans="9:18" ht="20.25" hidden="1">
      <c r="I235" s="301">
        <v>168</v>
      </c>
      <c r="J235" s="325" t="str">
        <f t="shared" si="194"/>
        <v/>
      </c>
      <c r="K235" s="275" t="s">
        <v>1</v>
      </c>
      <c r="L235" s="254" t="s">
        <v>206</v>
      </c>
      <c r="M235" s="317" t="str">
        <f>$CT$22</f>
        <v/>
      </c>
      <c r="N235" s="318" t="str">
        <f>$CT$31</f>
        <v/>
      </c>
      <c r="O235" s="308" t="str">
        <f t="shared" si="205"/>
        <v/>
      </c>
      <c r="P235" s="309" t="str">
        <f t="shared" si="206"/>
        <v/>
      </c>
      <c r="Q235" s="280">
        <f t="shared" si="207"/>
        <v>0</v>
      </c>
      <c r="R235" s="326" t="str">
        <f t="shared" si="195"/>
        <v/>
      </c>
    </row>
    <row r="236" spans="9:18" ht="20.25" hidden="1">
      <c r="I236" s="301">
        <v>169</v>
      </c>
      <c r="J236" s="325" t="str">
        <f t="shared" si="194"/>
        <v/>
      </c>
      <c r="K236" s="276" t="s">
        <v>2</v>
      </c>
      <c r="L236" s="259" t="s">
        <v>17</v>
      </c>
      <c r="M236" s="319" t="str">
        <f>$K$23</f>
        <v/>
      </c>
      <c r="N236" s="320" t="str">
        <f>$K$32</f>
        <v/>
      </c>
      <c r="O236" s="310" t="str">
        <f>IF(N236="要件該当",K236,"")</f>
        <v/>
      </c>
      <c r="P236" s="311" t="str">
        <f>IF(N236="要件該当",L236,"")</f>
        <v/>
      </c>
      <c r="Q236" s="281">
        <f>IF(N236="要件該当",M236,0)</f>
        <v>0</v>
      </c>
      <c r="R236" s="326" t="str">
        <f t="shared" si="195"/>
        <v/>
      </c>
    </row>
    <row r="237" spans="9:18" ht="20.25" hidden="1">
      <c r="I237" s="301">
        <v>170</v>
      </c>
      <c r="J237" s="325" t="str">
        <f t="shared" si="194"/>
        <v/>
      </c>
      <c r="K237" s="276" t="s">
        <v>2</v>
      </c>
      <c r="L237" s="259" t="s">
        <v>18</v>
      </c>
      <c r="M237" s="319" t="str">
        <f>$L$23</f>
        <v/>
      </c>
      <c r="N237" s="320" t="str">
        <f>$L$32</f>
        <v/>
      </c>
      <c r="O237" s="310" t="str">
        <f t="shared" ref="O237" si="208">IF(N237="要件該当",K237,"")</f>
        <v/>
      </c>
      <c r="P237" s="311" t="str">
        <f t="shared" ref="P237" si="209">IF(N237="要件該当",L237,"")</f>
        <v/>
      </c>
      <c r="Q237" s="281">
        <f t="shared" ref="Q237" si="210">IF(N237="要件該当",M237,0)</f>
        <v>0</v>
      </c>
      <c r="R237" s="326" t="str">
        <f t="shared" si="195"/>
        <v/>
      </c>
    </row>
    <row r="238" spans="9:18" ht="20.25" hidden="1">
      <c r="I238" s="301">
        <v>171</v>
      </c>
      <c r="J238" s="325" t="str">
        <f t="shared" si="194"/>
        <v/>
      </c>
      <c r="K238" s="276" t="s">
        <v>2</v>
      </c>
      <c r="L238" s="259" t="s">
        <v>19</v>
      </c>
      <c r="M238" s="319" t="str">
        <f>$M$23</f>
        <v/>
      </c>
      <c r="N238" s="320" t="str">
        <f>$M$32</f>
        <v/>
      </c>
      <c r="O238" s="310" t="str">
        <f t="shared" ref="O238:O255" si="211">IF(N238="要件該当",K238,"")</f>
        <v/>
      </c>
      <c r="P238" s="311" t="str">
        <f t="shared" ref="P238:P255" si="212">IF(N238="要件該当",L238,"")</f>
        <v/>
      </c>
      <c r="Q238" s="281">
        <f t="shared" ref="Q238:Q255" si="213">IF(N238="要件該当",M238,0)</f>
        <v>0</v>
      </c>
      <c r="R238" s="326" t="str">
        <f t="shared" si="195"/>
        <v/>
      </c>
    </row>
    <row r="239" spans="9:18" ht="20.25" hidden="1">
      <c r="I239" s="301">
        <v>172</v>
      </c>
      <c r="J239" s="325" t="str">
        <f t="shared" si="194"/>
        <v/>
      </c>
      <c r="K239" s="276" t="s">
        <v>2</v>
      </c>
      <c r="L239" s="259" t="s">
        <v>20</v>
      </c>
      <c r="M239" s="319" t="str">
        <f>$N$23</f>
        <v/>
      </c>
      <c r="N239" s="320" t="str">
        <f>$N$32</f>
        <v/>
      </c>
      <c r="O239" s="310" t="str">
        <f t="shared" si="211"/>
        <v/>
      </c>
      <c r="P239" s="311" t="str">
        <f t="shared" si="212"/>
        <v/>
      </c>
      <c r="Q239" s="281">
        <f t="shared" si="213"/>
        <v>0</v>
      </c>
      <c r="R239" s="326" t="str">
        <f t="shared" si="195"/>
        <v/>
      </c>
    </row>
    <row r="240" spans="9:18" ht="20.25" hidden="1">
      <c r="I240" s="301">
        <v>173</v>
      </c>
      <c r="J240" s="325" t="str">
        <f t="shared" si="194"/>
        <v/>
      </c>
      <c r="K240" s="276" t="s">
        <v>2</v>
      </c>
      <c r="L240" s="259" t="s">
        <v>21</v>
      </c>
      <c r="M240" s="319" t="str">
        <f>$O$23</f>
        <v/>
      </c>
      <c r="N240" s="320" t="str">
        <f>$O$32</f>
        <v/>
      </c>
      <c r="O240" s="310" t="str">
        <f t="shared" si="211"/>
        <v/>
      </c>
      <c r="P240" s="311" t="str">
        <f t="shared" si="212"/>
        <v/>
      </c>
      <c r="Q240" s="281">
        <f t="shared" si="213"/>
        <v>0</v>
      </c>
      <c r="R240" s="326" t="str">
        <f t="shared" si="195"/>
        <v/>
      </c>
    </row>
    <row r="241" spans="9:18" ht="20.25" hidden="1">
      <c r="I241" s="301">
        <v>174</v>
      </c>
      <c r="J241" s="325" t="str">
        <f t="shared" si="194"/>
        <v/>
      </c>
      <c r="K241" s="276" t="s">
        <v>2</v>
      </c>
      <c r="L241" s="259" t="s">
        <v>22</v>
      </c>
      <c r="M241" s="319" t="str">
        <f>$P$23</f>
        <v/>
      </c>
      <c r="N241" s="320" t="str">
        <f>$P$32</f>
        <v/>
      </c>
      <c r="O241" s="310" t="str">
        <f t="shared" si="211"/>
        <v/>
      </c>
      <c r="P241" s="311" t="str">
        <f t="shared" si="212"/>
        <v/>
      </c>
      <c r="Q241" s="281">
        <f t="shared" si="213"/>
        <v>0</v>
      </c>
      <c r="R241" s="326" t="str">
        <f t="shared" si="195"/>
        <v/>
      </c>
    </row>
    <row r="242" spans="9:18" ht="20.25" hidden="1">
      <c r="I242" s="301">
        <v>175</v>
      </c>
      <c r="J242" s="325" t="str">
        <f t="shared" si="194"/>
        <v/>
      </c>
      <c r="K242" s="276" t="s">
        <v>2</v>
      </c>
      <c r="L242" s="259" t="s">
        <v>23</v>
      </c>
      <c r="M242" s="319" t="str">
        <f>$Q$23</f>
        <v/>
      </c>
      <c r="N242" s="320" t="str">
        <f>$Q$32</f>
        <v/>
      </c>
      <c r="O242" s="310" t="str">
        <f t="shared" si="211"/>
        <v/>
      </c>
      <c r="P242" s="311" t="str">
        <f t="shared" si="212"/>
        <v/>
      </c>
      <c r="Q242" s="281">
        <f t="shared" si="213"/>
        <v>0</v>
      </c>
      <c r="R242" s="326" t="str">
        <f t="shared" si="195"/>
        <v/>
      </c>
    </row>
    <row r="243" spans="9:18" ht="20.25" hidden="1">
      <c r="I243" s="301">
        <v>176</v>
      </c>
      <c r="J243" s="325" t="str">
        <f t="shared" si="194"/>
        <v/>
      </c>
      <c r="K243" s="276" t="s">
        <v>2</v>
      </c>
      <c r="L243" s="251" t="s">
        <v>122</v>
      </c>
      <c r="M243" s="319" t="str">
        <f>$V$23</f>
        <v/>
      </c>
      <c r="N243" s="320" t="str">
        <f>$V$32</f>
        <v/>
      </c>
      <c r="O243" s="310" t="str">
        <f t="shared" si="211"/>
        <v/>
      </c>
      <c r="P243" s="311" t="str">
        <f t="shared" si="212"/>
        <v/>
      </c>
      <c r="Q243" s="281">
        <f t="shared" si="213"/>
        <v>0</v>
      </c>
      <c r="R243" s="326" t="str">
        <f t="shared" si="195"/>
        <v/>
      </c>
    </row>
    <row r="244" spans="9:18" ht="20.25" hidden="1">
      <c r="I244" s="301">
        <v>177</v>
      </c>
      <c r="J244" s="325" t="str">
        <f t="shared" si="194"/>
        <v/>
      </c>
      <c r="K244" s="276" t="s">
        <v>2</v>
      </c>
      <c r="L244" s="251" t="s">
        <v>123</v>
      </c>
      <c r="M244" s="319" t="str">
        <f>$W$23</f>
        <v/>
      </c>
      <c r="N244" s="320" t="str">
        <f>$W$32</f>
        <v/>
      </c>
      <c r="O244" s="310" t="str">
        <f t="shared" si="211"/>
        <v/>
      </c>
      <c r="P244" s="311" t="str">
        <f t="shared" si="212"/>
        <v/>
      </c>
      <c r="Q244" s="281">
        <f t="shared" si="213"/>
        <v>0</v>
      </c>
      <c r="R244" s="326" t="str">
        <f t="shared" si="195"/>
        <v/>
      </c>
    </row>
    <row r="245" spans="9:18" ht="20.25" hidden="1">
      <c r="I245" s="301">
        <v>178</v>
      </c>
      <c r="J245" s="325" t="str">
        <f t="shared" si="194"/>
        <v/>
      </c>
      <c r="K245" s="276" t="s">
        <v>2</v>
      </c>
      <c r="L245" s="251" t="s">
        <v>132</v>
      </c>
      <c r="M245" s="319" t="str">
        <f>$X$23</f>
        <v/>
      </c>
      <c r="N245" s="320" t="str">
        <f>$X$32</f>
        <v/>
      </c>
      <c r="O245" s="310" t="str">
        <f t="shared" si="211"/>
        <v/>
      </c>
      <c r="P245" s="311" t="str">
        <f t="shared" si="212"/>
        <v/>
      </c>
      <c r="Q245" s="281">
        <f t="shared" si="213"/>
        <v>0</v>
      </c>
      <c r="R245" s="326" t="str">
        <f t="shared" si="195"/>
        <v/>
      </c>
    </row>
    <row r="246" spans="9:18" ht="20.25" hidden="1">
      <c r="I246" s="301">
        <v>179</v>
      </c>
      <c r="J246" s="325" t="str">
        <f t="shared" si="194"/>
        <v/>
      </c>
      <c r="K246" s="276" t="s">
        <v>2</v>
      </c>
      <c r="L246" s="251" t="s">
        <v>133</v>
      </c>
      <c r="M246" s="319" t="str">
        <f>$Y$23</f>
        <v/>
      </c>
      <c r="N246" s="320" t="str">
        <f>$Y$32</f>
        <v/>
      </c>
      <c r="O246" s="310" t="str">
        <f t="shared" si="211"/>
        <v/>
      </c>
      <c r="P246" s="311" t="str">
        <f t="shared" si="212"/>
        <v/>
      </c>
      <c r="Q246" s="281">
        <f t="shared" si="213"/>
        <v>0</v>
      </c>
      <c r="R246" s="326" t="str">
        <f t="shared" si="195"/>
        <v/>
      </c>
    </row>
    <row r="247" spans="9:18" ht="20.25" hidden="1">
      <c r="I247" s="301">
        <v>180</v>
      </c>
      <c r="J247" s="325" t="str">
        <f t="shared" si="194"/>
        <v/>
      </c>
      <c r="K247" s="276" t="s">
        <v>2</v>
      </c>
      <c r="L247" s="251" t="s">
        <v>134</v>
      </c>
      <c r="M247" s="319" t="str">
        <f>$Z$23</f>
        <v/>
      </c>
      <c r="N247" s="320" t="str">
        <f>$Z$32</f>
        <v/>
      </c>
      <c r="O247" s="310" t="str">
        <f t="shared" si="211"/>
        <v/>
      </c>
      <c r="P247" s="311" t="str">
        <f t="shared" si="212"/>
        <v/>
      </c>
      <c r="Q247" s="281">
        <f t="shared" si="213"/>
        <v>0</v>
      </c>
      <c r="R247" s="326" t="str">
        <f t="shared" si="195"/>
        <v/>
      </c>
    </row>
    <row r="248" spans="9:18" ht="20.25" hidden="1">
      <c r="I248" s="301">
        <v>181</v>
      </c>
      <c r="J248" s="325" t="str">
        <f t="shared" si="194"/>
        <v/>
      </c>
      <c r="K248" s="276" t="s">
        <v>2</v>
      </c>
      <c r="L248" s="251" t="s">
        <v>135</v>
      </c>
      <c r="M248" s="319" t="str">
        <f>$AA$23</f>
        <v/>
      </c>
      <c r="N248" s="320" t="str">
        <f>$AA$32</f>
        <v/>
      </c>
      <c r="O248" s="310" t="str">
        <f t="shared" si="211"/>
        <v/>
      </c>
      <c r="P248" s="311" t="str">
        <f t="shared" si="212"/>
        <v/>
      </c>
      <c r="Q248" s="281">
        <f t="shared" si="213"/>
        <v>0</v>
      </c>
      <c r="R248" s="326" t="str">
        <f t="shared" si="195"/>
        <v/>
      </c>
    </row>
    <row r="249" spans="9:18" ht="20.25" hidden="1">
      <c r="I249" s="301">
        <v>182</v>
      </c>
      <c r="J249" s="325" t="str">
        <f t="shared" si="194"/>
        <v/>
      </c>
      <c r="K249" s="276" t="s">
        <v>2</v>
      </c>
      <c r="L249" s="251" t="s">
        <v>136</v>
      </c>
      <c r="M249" s="319" t="str">
        <f>$AB$23</f>
        <v/>
      </c>
      <c r="N249" s="320" t="str">
        <f>$AB$32</f>
        <v/>
      </c>
      <c r="O249" s="310" t="str">
        <f t="shared" si="211"/>
        <v/>
      </c>
      <c r="P249" s="311" t="str">
        <f t="shared" si="212"/>
        <v/>
      </c>
      <c r="Q249" s="281">
        <f t="shared" si="213"/>
        <v>0</v>
      </c>
      <c r="R249" s="326" t="str">
        <f t="shared" si="195"/>
        <v/>
      </c>
    </row>
    <row r="250" spans="9:18" ht="20.25" hidden="1">
      <c r="I250" s="301">
        <v>183</v>
      </c>
      <c r="J250" s="325" t="str">
        <f t="shared" si="194"/>
        <v/>
      </c>
      <c r="K250" s="276" t="s">
        <v>2</v>
      </c>
      <c r="L250" s="251" t="s">
        <v>137</v>
      </c>
      <c r="M250" s="319" t="str">
        <f>$AC$23</f>
        <v/>
      </c>
      <c r="N250" s="320" t="str">
        <f>$AC$32</f>
        <v/>
      </c>
      <c r="O250" s="310" t="str">
        <f t="shared" si="211"/>
        <v/>
      </c>
      <c r="P250" s="311" t="str">
        <f t="shared" si="212"/>
        <v/>
      </c>
      <c r="Q250" s="281">
        <f t="shared" si="213"/>
        <v>0</v>
      </c>
      <c r="R250" s="326" t="str">
        <f t="shared" si="195"/>
        <v/>
      </c>
    </row>
    <row r="251" spans="9:18" ht="20.25" hidden="1">
      <c r="I251" s="301">
        <v>184</v>
      </c>
      <c r="J251" s="325" t="str">
        <f t="shared" si="194"/>
        <v/>
      </c>
      <c r="K251" s="276" t="s">
        <v>2</v>
      </c>
      <c r="L251" s="251" t="s">
        <v>138</v>
      </c>
      <c r="M251" s="319" t="str">
        <f>$AD$23</f>
        <v/>
      </c>
      <c r="N251" s="320" t="str">
        <f>$AD$32</f>
        <v/>
      </c>
      <c r="O251" s="310" t="str">
        <f t="shared" si="211"/>
        <v/>
      </c>
      <c r="P251" s="311" t="str">
        <f t="shared" si="212"/>
        <v/>
      </c>
      <c r="Q251" s="281">
        <f t="shared" si="213"/>
        <v>0</v>
      </c>
      <c r="R251" s="326" t="str">
        <f t="shared" si="195"/>
        <v/>
      </c>
    </row>
    <row r="252" spans="9:18" ht="20.25" hidden="1">
      <c r="I252" s="301">
        <v>185</v>
      </c>
      <c r="J252" s="325" t="str">
        <f t="shared" si="194"/>
        <v/>
      </c>
      <c r="K252" s="276" t="s">
        <v>2</v>
      </c>
      <c r="L252" s="251" t="s">
        <v>139</v>
      </c>
      <c r="M252" s="319" t="str">
        <f>$AE$23</f>
        <v/>
      </c>
      <c r="N252" s="320" t="str">
        <f>$AE$32</f>
        <v/>
      </c>
      <c r="O252" s="310" t="str">
        <f t="shared" si="211"/>
        <v/>
      </c>
      <c r="P252" s="311" t="str">
        <f t="shared" si="212"/>
        <v/>
      </c>
      <c r="Q252" s="281">
        <f t="shared" si="213"/>
        <v>0</v>
      </c>
      <c r="R252" s="326" t="str">
        <f t="shared" si="195"/>
        <v/>
      </c>
    </row>
    <row r="253" spans="9:18" ht="20.25" hidden="1">
      <c r="I253" s="301">
        <v>186</v>
      </c>
      <c r="J253" s="325" t="str">
        <f t="shared" si="194"/>
        <v/>
      </c>
      <c r="K253" s="276" t="s">
        <v>2</v>
      </c>
      <c r="L253" s="251" t="s">
        <v>140</v>
      </c>
      <c r="M253" s="319" t="str">
        <f>$AF$23</f>
        <v/>
      </c>
      <c r="N253" s="320" t="str">
        <f>$AF$32</f>
        <v/>
      </c>
      <c r="O253" s="310" t="str">
        <f t="shared" si="211"/>
        <v/>
      </c>
      <c r="P253" s="311" t="str">
        <f t="shared" si="212"/>
        <v/>
      </c>
      <c r="Q253" s="281">
        <f t="shared" si="213"/>
        <v>0</v>
      </c>
      <c r="R253" s="326" t="str">
        <f t="shared" si="195"/>
        <v/>
      </c>
    </row>
    <row r="254" spans="9:18" ht="20.25" hidden="1">
      <c r="I254" s="301">
        <v>187</v>
      </c>
      <c r="J254" s="325" t="str">
        <f t="shared" si="194"/>
        <v/>
      </c>
      <c r="K254" s="276" t="s">
        <v>2</v>
      </c>
      <c r="L254" s="251" t="s">
        <v>141</v>
      </c>
      <c r="M254" s="319" t="str">
        <f>$AG$23</f>
        <v/>
      </c>
      <c r="N254" s="320" t="str">
        <f>$AG$32</f>
        <v/>
      </c>
      <c r="O254" s="310" t="str">
        <f t="shared" si="211"/>
        <v/>
      </c>
      <c r="P254" s="311" t="str">
        <f t="shared" si="212"/>
        <v/>
      </c>
      <c r="Q254" s="281">
        <f t="shared" si="213"/>
        <v>0</v>
      </c>
      <c r="R254" s="326" t="str">
        <f t="shared" si="195"/>
        <v/>
      </c>
    </row>
    <row r="255" spans="9:18" ht="20.25" hidden="1">
      <c r="I255" s="301">
        <v>188</v>
      </c>
      <c r="J255" s="325" t="str">
        <f t="shared" si="194"/>
        <v/>
      </c>
      <c r="K255" s="276" t="s">
        <v>2</v>
      </c>
      <c r="L255" s="251" t="s">
        <v>142</v>
      </c>
      <c r="M255" s="319" t="str">
        <f>$AH$23</f>
        <v/>
      </c>
      <c r="N255" s="320" t="str">
        <f>$AH$32</f>
        <v/>
      </c>
      <c r="O255" s="310" t="str">
        <f t="shared" si="211"/>
        <v/>
      </c>
      <c r="P255" s="311" t="str">
        <f t="shared" si="212"/>
        <v/>
      </c>
      <c r="Q255" s="281">
        <f t="shared" si="213"/>
        <v>0</v>
      </c>
      <c r="R255" s="326" t="str">
        <f t="shared" si="195"/>
        <v/>
      </c>
    </row>
    <row r="256" spans="9:18" ht="20.25" hidden="1">
      <c r="I256" s="301">
        <v>189</v>
      </c>
      <c r="J256" s="325" t="str">
        <f t="shared" si="194"/>
        <v/>
      </c>
      <c r="K256" s="276" t="s">
        <v>2</v>
      </c>
      <c r="L256" s="251" t="s">
        <v>143</v>
      </c>
      <c r="M256" s="319" t="str">
        <f>$AI$23</f>
        <v/>
      </c>
      <c r="N256" s="320" t="str">
        <f>$AI$32</f>
        <v/>
      </c>
      <c r="O256" s="310" t="str">
        <f t="shared" ref="O256:O264" si="214">IF(N256="要件該当",K256,"")</f>
        <v/>
      </c>
      <c r="P256" s="311" t="str">
        <f t="shared" ref="P256:P264" si="215">IF(N256="要件該当",L256,"")</f>
        <v/>
      </c>
      <c r="Q256" s="281">
        <f t="shared" ref="Q256:Q264" si="216">IF(N256="要件該当",M256,0)</f>
        <v>0</v>
      </c>
      <c r="R256" s="326" t="str">
        <f t="shared" si="195"/>
        <v/>
      </c>
    </row>
    <row r="257" spans="9:18" ht="20.25" hidden="1">
      <c r="I257" s="301">
        <v>190</v>
      </c>
      <c r="J257" s="325" t="str">
        <f t="shared" si="194"/>
        <v/>
      </c>
      <c r="K257" s="276" t="s">
        <v>2</v>
      </c>
      <c r="L257" s="251" t="s">
        <v>144</v>
      </c>
      <c r="M257" s="319" t="str">
        <f>$AJ$23</f>
        <v/>
      </c>
      <c r="N257" s="320" t="str">
        <f>$AJ$32</f>
        <v/>
      </c>
      <c r="O257" s="310" t="str">
        <f t="shared" si="214"/>
        <v/>
      </c>
      <c r="P257" s="311" t="str">
        <f t="shared" si="215"/>
        <v/>
      </c>
      <c r="Q257" s="281">
        <f t="shared" si="216"/>
        <v>0</v>
      </c>
      <c r="R257" s="326" t="str">
        <f t="shared" si="195"/>
        <v/>
      </c>
    </row>
    <row r="258" spans="9:18" ht="20.25" hidden="1">
      <c r="I258" s="301">
        <v>191</v>
      </c>
      <c r="J258" s="325" t="str">
        <f t="shared" si="194"/>
        <v/>
      </c>
      <c r="K258" s="276" t="s">
        <v>2</v>
      </c>
      <c r="L258" s="251" t="s">
        <v>145</v>
      </c>
      <c r="M258" s="319" t="str">
        <f>$AK$23</f>
        <v/>
      </c>
      <c r="N258" s="320" t="str">
        <f>$AK$32</f>
        <v/>
      </c>
      <c r="O258" s="310" t="str">
        <f t="shared" si="214"/>
        <v/>
      </c>
      <c r="P258" s="311" t="str">
        <f t="shared" si="215"/>
        <v/>
      </c>
      <c r="Q258" s="281">
        <f t="shared" si="216"/>
        <v>0</v>
      </c>
      <c r="R258" s="326" t="str">
        <f t="shared" si="195"/>
        <v/>
      </c>
    </row>
    <row r="259" spans="9:18" ht="20.25" hidden="1">
      <c r="I259" s="301">
        <v>192</v>
      </c>
      <c r="J259" s="325" t="str">
        <f t="shared" si="194"/>
        <v/>
      </c>
      <c r="K259" s="276" t="s">
        <v>2</v>
      </c>
      <c r="L259" s="251" t="s">
        <v>146</v>
      </c>
      <c r="M259" s="319" t="str">
        <f>$AL$23</f>
        <v/>
      </c>
      <c r="N259" s="320" t="str">
        <f>$AL$32</f>
        <v/>
      </c>
      <c r="O259" s="310" t="str">
        <f t="shared" si="214"/>
        <v/>
      </c>
      <c r="P259" s="311" t="str">
        <f t="shared" si="215"/>
        <v/>
      </c>
      <c r="Q259" s="281">
        <f t="shared" si="216"/>
        <v>0</v>
      </c>
      <c r="R259" s="326" t="str">
        <f t="shared" si="195"/>
        <v/>
      </c>
    </row>
    <row r="260" spans="9:18" ht="20.25" hidden="1">
      <c r="I260" s="301">
        <v>193</v>
      </c>
      <c r="J260" s="325" t="str">
        <f t="shared" si="194"/>
        <v/>
      </c>
      <c r="K260" s="276" t="s">
        <v>2</v>
      </c>
      <c r="L260" s="251" t="s">
        <v>147</v>
      </c>
      <c r="M260" s="319" t="str">
        <f>$AM$23</f>
        <v/>
      </c>
      <c r="N260" s="320" t="str">
        <f>$AM$32</f>
        <v/>
      </c>
      <c r="O260" s="310" t="str">
        <f t="shared" si="214"/>
        <v/>
      </c>
      <c r="P260" s="311" t="str">
        <f t="shared" si="215"/>
        <v/>
      </c>
      <c r="Q260" s="281">
        <f t="shared" si="216"/>
        <v>0</v>
      </c>
      <c r="R260" s="326" t="str">
        <f t="shared" si="195"/>
        <v/>
      </c>
    </row>
    <row r="261" spans="9:18" ht="20.25" hidden="1">
      <c r="I261" s="301">
        <v>194</v>
      </c>
      <c r="J261" s="325" t="str">
        <f t="shared" ref="J261:J319" si="217">IF(R261=1,R261,"")</f>
        <v/>
      </c>
      <c r="K261" s="276" t="s">
        <v>2</v>
      </c>
      <c r="L261" s="251" t="s">
        <v>148</v>
      </c>
      <c r="M261" s="319" t="str">
        <f>$AN$23</f>
        <v/>
      </c>
      <c r="N261" s="320" t="str">
        <f>$AN$32</f>
        <v/>
      </c>
      <c r="O261" s="310" t="str">
        <f t="shared" si="214"/>
        <v/>
      </c>
      <c r="P261" s="311" t="str">
        <f t="shared" si="215"/>
        <v/>
      </c>
      <c r="Q261" s="281">
        <f t="shared" si="216"/>
        <v>0</v>
      </c>
      <c r="R261" s="326" t="str">
        <f t="shared" ref="R261:R319" si="218">IF(AND(M261&gt;0,N261="要件該当"),RANK(Q261,$Q$68:$Q$319),"")</f>
        <v/>
      </c>
    </row>
    <row r="262" spans="9:18" ht="20.25" hidden="1">
      <c r="I262" s="301">
        <v>195</v>
      </c>
      <c r="J262" s="325" t="str">
        <f t="shared" si="217"/>
        <v/>
      </c>
      <c r="K262" s="276" t="s">
        <v>2</v>
      </c>
      <c r="L262" s="251" t="s">
        <v>149</v>
      </c>
      <c r="M262" s="319" t="str">
        <f>$AO$23</f>
        <v/>
      </c>
      <c r="N262" s="320" t="str">
        <f>$AO$32</f>
        <v/>
      </c>
      <c r="O262" s="310" t="str">
        <f t="shared" si="214"/>
        <v/>
      </c>
      <c r="P262" s="311" t="str">
        <f t="shared" si="215"/>
        <v/>
      </c>
      <c r="Q262" s="281">
        <f t="shared" si="216"/>
        <v>0</v>
      </c>
      <c r="R262" s="326" t="str">
        <f t="shared" si="218"/>
        <v/>
      </c>
    </row>
    <row r="263" spans="9:18" ht="20.25" hidden="1">
      <c r="I263" s="301">
        <v>196</v>
      </c>
      <c r="J263" s="325" t="str">
        <f t="shared" si="217"/>
        <v/>
      </c>
      <c r="K263" s="276" t="s">
        <v>2</v>
      </c>
      <c r="L263" s="251" t="s">
        <v>150</v>
      </c>
      <c r="M263" s="319" t="str">
        <f>$AP$23</f>
        <v/>
      </c>
      <c r="N263" s="320" t="str">
        <f>$AP$32</f>
        <v/>
      </c>
      <c r="O263" s="310" t="str">
        <f t="shared" si="214"/>
        <v/>
      </c>
      <c r="P263" s="311" t="str">
        <f t="shared" si="215"/>
        <v/>
      </c>
      <c r="Q263" s="281">
        <f t="shared" si="216"/>
        <v>0</v>
      </c>
      <c r="R263" s="326" t="str">
        <f t="shared" si="218"/>
        <v/>
      </c>
    </row>
    <row r="264" spans="9:18" ht="20.25" hidden="1">
      <c r="I264" s="301">
        <v>197</v>
      </c>
      <c r="J264" s="325" t="str">
        <f t="shared" si="217"/>
        <v/>
      </c>
      <c r="K264" s="276" t="s">
        <v>2</v>
      </c>
      <c r="L264" s="251" t="s">
        <v>151</v>
      </c>
      <c r="M264" s="319" t="str">
        <f>$AQ$23</f>
        <v/>
      </c>
      <c r="N264" s="320" t="str">
        <f>$AQ$32</f>
        <v/>
      </c>
      <c r="O264" s="310" t="str">
        <f t="shared" si="214"/>
        <v/>
      </c>
      <c r="P264" s="311" t="str">
        <f t="shared" si="215"/>
        <v/>
      </c>
      <c r="Q264" s="281">
        <f t="shared" si="216"/>
        <v>0</v>
      </c>
      <c r="R264" s="326" t="str">
        <f t="shared" si="218"/>
        <v/>
      </c>
    </row>
    <row r="265" spans="9:18" ht="20.25" hidden="1">
      <c r="I265" s="301">
        <v>198</v>
      </c>
      <c r="J265" s="325" t="str">
        <f t="shared" si="217"/>
        <v/>
      </c>
      <c r="K265" s="276" t="s">
        <v>2</v>
      </c>
      <c r="L265" s="251" t="s">
        <v>152</v>
      </c>
      <c r="M265" s="319" t="str">
        <f>$AR$23</f>
        <v/>
      </c>
      <c r="N265" s="320" t="str">
        <f>$AR$32</f>
        <v/>
      </c>
      <c r="O265" s="310" t="str">
        <f t="shared" ref="O265:O319" si="219">IF(N265="要件該当",K265,"")</f>
        <v/>
      </c>
      <c r="P265" s="311" t="str">
        <f t="shared" ref="P265:P319" si="220">IF(N265="要件該当",L265,"")</f>
        <v/>
      </c>
      <c r="Q265" s="281">
        <f t="shared" ref="Q265:Q319" si="221">IF(N265="要件該当",M265,0)</f>
        <v>0</v>
      </c>
      <c r="R265" s="326" t="str">
        <f t="shared" si="218"/>
        <v/>
      </c>
    </row>
    <row r="266" spans="9:18" ht="20.25" hidden="1">
      <c r="I266" s="301">
        <v>199</v>
      </c>
      <c r="J266" s="325" t="str">
        <f t="shared" si="217"/>
        <v/>
      </c>
      <c r="K266" s="276" t="s">
        <v>2</v>
      </c>
      <c r="L266" s="251" t="s">
        <v>153</v>
      </c>
      <c r="M266" s="319" t="str">
        <f>$AS$23</f>
        <v/>
      </c>
      <c r="N266" s="320" t="str">
        <f>$AS$32</f>
        <v/>
      </c>
      <c r="O266" s="310" t="str">
        <f t="shared" si="219"/>
        <v/>
      </c>
      <c r="P266" s="311" t="str">
        <f t="shared" si="220"/>
        <v/>
      </c>
      <c r="Q266" s="281">
        <f t="shared" si="221"/>
        <v>0</v>
      </c>
      <c r="R266" s="326" t="str">
        <f t="shared" si="218"/>
        <v/>
      </c>
    </row>
    <row r="267" spans="9:18" ht="20.25" hidden="1">
      <c r="I267" s="301">
        <v>200</v>
      </c>
      <c r="J267" s="325" t="str">
        <f t="shared" si="217"/>
        <v/>
      </c>
      <c r="K267" s="276" t="s">
        <v>2</v>
      </c>
      <c r="L267" s="251" t="s">
        <v>154</v>
      </c>
      <c r="M267" s="319" t="str">
        <f>$AT$23</f>
        <v/>
      </c>
      <c r="N267" s="320" t="str">
        <f>$AT$32</f>
        <v/>
      </c>
      <c r="O267" s="310" t="str">
        <f t="shared" si="219"/>
        <v/>
      </c>
      <c r="P267" s="311" t="str">
        <f t="shared" si="220"/>
        <v/>
      </c>
      <c r="Q267" s="281">
        <f t="shared" si="221"/>
        <v>0</v>
      </c>
      <c r="R267" s="326" t="str">
        <f t="shared" si="218"/>
        <v/>
      </c>
    </row>
    <row r="268" spans="9:18" ht="20.25" hidden="1">
      <c r="I268" s="301">
        <v>201</v>
      </c>
      <c r="J268" s="325" t="str">
        <f t="shared" si="217"/>
        <v/>
      </c>
      <c r="K268" s="276" t="s">
        <v>2</v>
      </c>
      <c r="L268" s="251" t="s">
        <v>155</v>
      </c>
      <c r="M268" s="319" t="str">
        <f>$AU$23</f>
        <v/>
      </c>
      <c r="N268" s="320" t="str">
        <f>$AU$32</f>
        <v/>
      </c>
      <c r="O268" s="310" t="str">
        <f t="shared" si="219"/>
        <v/>
      </c>
      <c r="P268" s="311" t="str">
        <f t="shared" si="220"/>
        <v/>
      </c>
      <c r="Q268" s="281">
        <f t="shared" si="221"/>
        <v>0</v>
      </c>
      <c r="R268" s="326" t="str">
        <f t="shared" si="218"/>
        <v/>
      </c>
    </row>
    <row r="269" spans="9:18" ht="20.25" hidden="1">
      <c r="I269" s="301">
        <v>202</v>
      </c>
      <c r="J269" s="325" t="str">
        <f t="shared" si="217"/>
        <v/>
      </c>
      <c r="K269" s="276" t="s">
        <v>2</v>
      </c>
      <c r="L269" s="251" t="s">
        <v>156</v>
      </c>
      <c r="M269" s="319" t="str">
        <f>$AV$23</f>
        <v/>
      </c>
      <c r="N269" s="320" t="str">
        <f>$AV$32</f>
        <v/>
      </c>
      <c r="O269" s="310" t="str">
        <f t="shared" si="219"/>
        <v/>
      </c>
      <c r="P269" s="311" t="str">
        <f t="shared" si="220"/>
        <v/>
      </c>
      <c r="Q269" s="281">
        <f t="shared" si="221"/>
        <v>0</v>
      </c>
      <c r="R269" s="326" t="str">
        <f t="shared" si="218"/>
        <v/>
      </c>
    </row>
    <row r="270" spans="9:18" ht="20.25" hidden="1">
      <c r="I270" s="301">
        <v>203</v>
      </c>
      <c r="J270" s="325" t="str">
        <f t="shared" si="217"/>
        <v/>
      </c>
      <c r="K270" s="276" t="s">
        <v>2</v>
      </c>
      <c r="L270" s="251" t="s">
        <v>157</v>
      </c>
      <c r="M270" s="319" t="str">
        <f>$AW$23</f>
        <v/>
      </c>
      <c r="N270" s="320" t="str">
        <f>$AW$32</f>
        <v/>
      </c>
      <c r="O270" s="310" t="str">
        <f t="shared" si="219"/>
        <v/>
      </c>
      <c r="P270" s="311" t="str">
        <f t="shared" si="220"/>
        <v/>
      </c>
      <c r="Q270" s="281">
        <f t="shared" si="221"/>
        <v>0</v>
      </c>
      <c r="R270" s="326" t="str">
        <f t="shared" si="218"/>
        <v/>
      </c>
    </row>
    <row r="271" spans="9:18" ht="20.25" hidden="1">
      <c r="I271" s="301">
        <v>204</v>
      </c>
      <c r="J271" s="325" t="str">
        <f t="shared" si="217"/>
        <v/>
      </c>
      <c r="K271" s="276" t="s">
        <v>2</v>
      </c>
      <c r="L271" s="251" t="s">
        <v>158</v>
      </c>
      <c r="M271" s="319" t="str">
        <f>$AX$23</f>
        <v/>
      </c>
      <c r="N271" s="320" t="str">
        <f>$AX$32</f>
        <v/>
      </c>
      <c r="O271" s="310" t="str">
        <f t="shared" si="219"/>
        <v/>
      </c>
      <c r="P271" s="311" t="str">
        <f t="shared" si="220"/>
        <v/>
      </c>
      <c r="Q271" s="281">
        <f t="shared" si="221"/>
        <v>0</v>
      </c>
      <c r="R271" s="326" t="str">
        <f t="shared" si="218"/>
        <v/>
      </c>
    </row>
    <row r="272" spans="9:18" ht="20.25" hidden="1">
      <c r="I272" s="301">
        <v>205</v>
      </c>
      <c r="J272" s="325" t="str">
        <f t="shared" si="217"/>
        <v/>
      </c>
      <c r="K272" s="276" t="s">
        <v>2</v>
      </c>
      <c r="L272" s="251" t="s">
        <v>159</v>
      </c>
      <c r="M272" s="319" t="str">
        <f>$AY$23</f>
        <v/>
      </c>
      <c r="N272" s="320" t="str">
        <f>$AY$32</f>
        <v/>
      </c>
      <c r="O272" s="310" t="str">
        <f t="shared" si="219"/>
        <v/>
      </c>
      <c r="P272" s="311" t="str">
        <f t="shared" si="220"/>
        <v/>
      </c>
      <c r="Q272" s="281">
        <f t="shared" si="221"/>
        <v>0</v>
      </c>
      <c r="R272" s="326" t="str">
        <f t="shared" si="218"/>
        <v/>
      </c>
    </row>
    <row r="273" spans="9:18" ht="20.25" hidden="1">
      <c r="I273" s="301">
        <v>206</v>
      </c>
      <c r="J273" s="325" t="str">
        <f t="shared" si="217"/>
        <v/>
      </c>
      <c r="K273" s="276" t="s">
        <v>2</v>
      </c>
      <c r="L273" s="251" t="s">
        <v>160</v>
      </c>
      <c r="M273" s="319" t="str">
        <f>$AZ$23</f>
        <v/>
      </c>
      <c r="N273" s="320" t="str">
        <f>$AZ$32</f>
        <v/>
      </c>
      <c r="O273" s="310" t="str">
        <f t="shared" si="219"/>
        <v/>
      </c>
      <c r="P273" s="311" t="str">
        <f t="shared" si="220"/>
        <v/>
      </c>
      <c r="Q273" s="281">
        <f t="shared" si="221"/>
        <v>0</v>
      </c>
      <c r="R273" s="326" t="str">
        <f t="shared" si="218"/>
        <v/>
      </c>
    </row>
    <row r="274" spans="9:18" ht="20.25" hidden="1">
      <c r="I274" s="301">
        <v>207</v>
      </c>
      <c r="J274" s="325" t="str">
        <f t="shared" si="217"/>
        <v/>
      </c>
      <c r="K274" s="276" t="s">
        <v>2</v>
      </c>
      <c r="L274" s="251" t="s">
        <v>161</v>
      </c>
      <c r="M274" s="319" t="str">
        <f>$BA$23</f>
        <v/>
      </c>
      <c r="N274" s="320" t="str">
        <f>$BA$32</f>
        <v/>
      </c>
      <c r="O274" s="310" t="str">
        <f t="shared" si="219"/>
        <v/>
      </c>
      <c r="P274" s="311" t="str">
        <f t="shared" si="220"/>
        <v/>
      </c>
      <c r="Q274" s="281">
        <f t="shared" si="221"/>
        <v>0</v>
      </c>
      <c r="R274" s="326" t="str">
        <f t="shared" si="218"/>
        <v/>
      </c>
    </row>
    <row r="275" spans="9:18" ht="20.25" hidden="1">
      <c r="I275" s="301">
        <v>208</v>
      </c>
      <c r="J275" s="325" t="str">
        <f t="shared" si="217"/>
        <v/>
      </c>
      <c r="K275" s="276" t="s">
        <v>2</v>
      </c>
      <c r="L275" s="251" t="s">
        <v>162</v>
      </c>
      <c r="M275" s="319" t="str">
        <f>$BB$23</f>
        <v/>
      </c>
      <c r="N275" s="320" t="str">
        <f>$BB$32</f>
        <v/>
      </c>
      <c r="O275" s="310" t="str">
        <f t="shared" si="219"/>
        <v/>
      </c>
      <c r="P275" s="311" t="str">
        <f t="shared" si="220"/>
        <v/>
      </c>
      <c r="Q275" s="281">
        <f t="shared" si="221"/>
        <v>0</v>
      </c>
      <c r="R275" s="326" t="str">
        <f t="shared" si="218"/>
        <v/>
      </c>
    </row>
    <row r="276" spans="9:18" ht="20.25" hidden="1">
      <c r="I276" s="301">
        <v>209</v>
      </c>
      <c r="J276" s="325" t="str">
        <f t="shared" si="217"/>
        <v/>
      </c>
      <c r="K276" s="276" t="s">
        <v>2</v>
      </c>
      <c r="L276" s="251" t="s">
        <v>163</v>
      </c>
      <c r="M276" s="319" t="str">
        <f>$BC$23</f>
        <v/>
      </c>
      <c r="N276" s="320" t="str">
        <f>$BC$32</f>
        <v/>
      </c>
      <c r="O276" s="310" t="str">
        <f t="shared" si="219"/>
        <v/>
      </c>
      <c r="P276" s="311" t="str">
        <f t="shared" si="220"/>
        <v/>
      </c>
      <c r="Q276" s="281">
        <f t="shared" si="221"/>
        <v>0</v>
      </c>
      <c r="R276" s="326" t="str">
        <f t="shared" si="218"/>
        <v/>
      </c>
    </row>
    <row r="277" spans="9:18" ht="20.25" hidden="1">
      <c r="I277" s="301">
        <v>210</v>
      </c>
      <c r="J277" s="325" t="str">
        <f t="shared" si="217"/>
        <v/>
      </c>
      <c r="K277" s="276" t="s">
        <v>2</v>
      </c>
      <c r="L277" s="251" t="s">
        <v>164</v>
      </c>
      <c r="M277" s="319" t="str">
        <f>$BD$23</f>
        <v/>
      </c>
      <c r="N277" s="320" t="str">
        <f>$BD$32</f>
        <v/>
      </c>
      <c r="O277" s="310" t="str">
        <f t="shared" si="219"/>
        <v/>
      </c>
      <c r="P277" s="311" t="str">
        <f t="shared" si="220"/>
        <v/>
      </c>
      <c r="Q277" s="281">
        <f t="shared" si="221"/>
        <v>0</v>
      </c>
      <c r="R277" s="326" t="str">
        <f t="shared" si="218"/>
        <v/>
      </c>
    </row>
    <row r="278" spans="9:18" ht="20.25" hidden="1">
      <c r="I278" s="301">
        <v>211</v>
      </c>
      <c r="J278" s="325" t="str">
        <f t="shared" si="217"/>
        <v/>
      </c>
      <c r="K278" s="276" t="s">
        <v>2</v>
      </c>
      <c r="L278" s="251" t="s">
        <v>165</v>
      </c>
      <c r="M278" s="319" t="str">
        <f>$BE$23</f>
        <v/>
      </c>
      <c r="N278" s="320" t="str">
        <f>$BE$32</f>
        <v/>
      </c>
      <c r="O278" s="310" t="str">
        <f t="shared" si="219"/>
        <v/>
      </c>
      <c r="P278" s="311" t="str">
        <f t="shared" si="220"/>
        <v/>
      </c>
      <c r="Q278" s="281">
        <f t="shared" si="221"/>
        <v>0</v>
      </c>
      <c r="R278" s="326" t="str">
        <f t="shared" si="218"/>
        <v/>
      </c>
    </row>
    <row r="279" spans="9:18" ht="20.25" hidden="1">
      <c r="I279" s="301">
        <v>212</v>
      </c>
      <c r="J279" s="325" t="str">
        <f t="shared" si="217"/>
        <v/>
      </c>
      <c r="K279" s="276" t="s">
        <v>2</v>
      </c>
      <c r="L279" s="251" t="s">
        <v>166</v>
      </c>
      <c r="M279" s="319" t="str">
        <f>$BF$23</f>
        <v/>
      </c>
      <c r="N279" s="320" t="str">
        <f>$BF$32</f>
        <v/>
      </c>
      <c r="O279" s="310" t="str">
        <f t="shared" si="219"/>
        <v/>
      </c>
      <c r="P279" s="311" t="str">
        <f t="shared" si="220"/>
        <v/>
      </c>
      <c r="Q279" s="281">
        <f t="shared" si="221"/>
        <v>0</v>
      </c>
      <c r="R279" s="326" t="str">
        <f t="shared" si="218"/>
        <v/>
      </c>
    </row>
    <row r="280" spans="9:18" ht="20.25" hidden="1">
      <c r="I280" s="301">
        <v>213</v>
      </c>
      <c r="J280" s="325" t="str">
        <f t="shared" si="217"/>
        <v/>
      </c>
      <c r="K280" s="276" t="s">
        <v>2</v>
      </c>
      <c r="L280" s="251" t="s">
        <v>167</v>
      </c>
      <c r="M280" s="319" t="str">
        <f>$BG$23</f>
        <v/>
      </c>
      <c r="N280" s="320" t="str">
        <f>$BG$32</f>
        <v/>
      </c>
      <c r="O280" s="310" t="str">
        <f t="shared" si="219"/>
        <v/>
      </c>
      <c r="P280" s="311" t="str">
        <f t="shared" si="220"/>
        <v/>
      </c>
      <c r="Q280" s="281">
        <f t="shared" si="221"/>
        <v>0</v>
      </c>
      <c r="R280" s="326" t="str">
        <f t="shared" si="218"/>
        <v/>
      </c>
    </row>
    <row r="281" spans="9:18" ht="20.25" hidden="1">
      <c r="I281" s="301">
        <v>214</v>
      </c>
      <c r="J281" s="325" t="str">
        <f t="shared" si="217"/>
        <v/>
      </c>
      <c r="K281" s="276" t="s">
        <v>2</v>
      </c>
      <c r="L281" s="251" t="s">
        <v>168</v>
      </c>
      <c r="M281" s="319" t="str">
        <f>$BH$23</f>
        <v/>
      </c>
      <c r="N281" s="320" t="str">
        <f>$BH$32</f>
        <v/>
      </c>
      <c r="O281" s="310" t="str">
        <f t="shared" si="219"/>
        <v/>
      </c>
      <c r="P281" s="311" t="str">
        <f t="shared" si="220"/>
        <v/>
      </c>
      <c r="Q281" s="281">
        <f t="shared" si="221"/>
        <v>0</v>
      </c>
      <c r="R281" s="326" t="str">
        <f t="shared" si="218"/>
        <v/>
      </c>
    </row>
    <row r="282" spans="9:18" ht="20.25" hidden="1">
      <c r="I282" s="301">
        <v>215</v>
      </c>
      <c r="J282" s="325" t="str">
        <f t="shared" si="217"/>
        <v/>
      </c>
      <c r="K282" s="276" t="s">
        <v>2</v>
      </c>
      <c r="L282" s="251" t="s">
        <v>169</v>
      </c>
      <c r="M282" s="319" t="str">
        <f>$BI$23</f>
        <v/>
      </c>
      <c r="N282" s="320" t="str">
        <f>$BI$32</f>
        <v/>
      </c>
      <c r="O282" s="310" t="str">
        <f t="shared" si="219"/>
        <v/>
      </c>
      <c r="P282" s="311" t="str">
        <f t="shared" si="220"/>
        <v/>
      </c>
      <c r="Q282" s="281">
        <f t="shared" si="221"/>
        <v>0</v>
      </c>
      <c r="R282" s="326" t="str">
        <f t="shared" si="218"/>
        <v/>
      </c>
    </row>
    <row r="283" spans="9:18" ht="20.25" hidden="1">
      <c r="I283" s="301">
        <v>216</v>
      </c>
      <c r="J283" s="325" t="str">
        <f t="shared" si="217"/>
        <v/>
      </c>
      <c r="K283" s="276" t="s">
        <v>2</v>
      </c>
      <c r="L283" s="251" t="s">
        <v>170</v>
      </c>
      <c r="M283" s="319" t="str">
        <f>$BJ$23</f>
        <v/>
      </c>
      <c r="N283" s="320" t="str">
        <f>$BJ$32</f>
        <v/>
      </c>
      <c r="O283" s="310" t="str">
        <f t="shared" si="219"/>
        <v/>
      </c>
      <c r="P283" s="311" t="str">
        <f t="shared" si="220"/>
        <v/>
      </c>
      <c r="Q283" s="281">
        <f t="shared" si="221"/>
        <v>0</v>
      </c>
      <c r="R283" s="326" t="str">
        <f t="shared" si="218"/>
        <v/>
      </c>
    </row>
    <row r="284" spans="9:18" ht="20.25" hidden="1">
      <c r="I284" s="301">
        <v>217</v>
      </c>
      <c r="J284" s="325" t="str">
        <f t="shared" si="217"/>
        <v/>
      </c>
      <c r="K284" s="276" t="s">
        <v>2</v>
      </c>
      <c r="L284" s="251" t="s">
        <v>171</v>
      </c>
      <c r="M284" s="319" t="str">
        <f>$BK$23</f>
        <v/>
      </c>
      <c r="N284" s="320" t="str">
        <f>$BK$32</f>
        <v/>
      </c>
      <c r="O284" s="310" t="str">
        <f t="shared" si="219"/>
        <v/>
      </c>
      <c r="P284" s="311" t="str">
        <f t="shared" si="220"/>
        <v/>
      </c>
      <c r="Q284" s="281">
        <f t="shared" si="221"/>
        <v>0</v>
      </c>
      <c r="R284" s="326" t="str">
        <f t="shared" si="218"/>
        <v/>
      </c>
    </row>
    <row r="285" spans="9:18" ht="20.25" hidden="1">
      <c r="I285" s="301">
        <v>218</v>
      </c>
      <c r="J285" s="325" t="str">
        <f t="shared" si="217"/>
        <v/>
      </c>
      <c r="K285" s="276" t="s">
        <v>2</v>
      </c>
      <c r="L285" s="251" t="s">
        <v>172</v>
      </c>
      <c r="M285" s="319" t="str">
        <f>$BL$23</f>
        <v/>
      </c>
      <c r="N285" s="320" t="str">
        <f>$BL$32</f>
        <v/>
      </c>
      <c r="O285" s="310" t="str">
        <f t="shared" si="219"/>
        <v/>
      </c>
      <c r="P285" s="311" t="str">
        <f t="shared" si="220"/>
        <v/>
      </c>
      <c r="Q285" s="281">
        <f t="shared" si="221"/>
        <v>0</v>
      </c>
      <c r="R285" s="326" t="str">
        <f t="shared" si="218"/>
        <v/>
      </c>
    </row>
    <row r="286" spans="9:18" ht="20.25" hidden="1">
      <c r="I286" s="301">
        <v>219</v>
      </c>
      <c r="J286" s="325" t="str">
        <f t="shared" si="217"/>
        <v/>
      </c>
      <c r="K286" s="276" t="s">
        <v>2</v>
      </c>
      <c r="L286" s="251" t="s">
        <v>173</v>
      </c>
      <c r="M286" s="319" t="str">
        <f>$BM$23</f>
        <v/>
      </c>
      <c r="N286" s="320" t="str">
        <f>$BM$32</f>
        <v/>
      </c>
      <c r="O286" s="310" t="str">
        <f t="shared" si="219"/>
        <v/>
      </c>
      <c r="P286" s="311" t="str">
        <f t="shared" si="220"/>
        <v/>
      </c>
      <c r="Q286" s="281">
        <f t="shared" si="221"/>
        <v>0</v>
      </c>
      <c r="R286" s="326" t="str">
        <f t="shared" si="218"/>
        <v/>
      </c>
    </row>
    <row r="287" spans="9:18" ht="20.25" hidden="1">
      <c r="I287" s="301">
        <v>220</v>
      </c>
      <c r="J287" s="325" t="str">
        <f t="shared" si="217"/>
        <v/>
      </c>
      <c r="K287" s="276" t="s">
        <v>2</v>
      </c>
      <c r="L287" s="251" t="s">
        <v>174</v>
      </c>
      <c r="M287" s="319" t="str">
        <f>$BN$23</f>
        <v/>
      </c>
      <c r="N287" s="320" t="str">
        <f>$BN$32</f>
        <v/>
      </c>
      <c r="O287" s="310" t="str">
        <f t="shared" si="219"/>
        <v/>
      </c>
      <c r="P287" s="311" t="str">
        <f t="shared" si="220"/>
        <v/>
      </c>
      <c r="Q287" s="281">
        <f t="shared" si="221"/>
        <v>0</v>
      </c>
      <c r="R287" s="326" t="str">
        <f t="shared" si="218"/>
        <v/>
      </c>
    </row>
    <row r="288" spans="9:18" ht="20.25" hidden="1">
      <c r="I288" s="301">
        <v>221</v>
      </c>
      <c r="J288" s="325" t="str">
        <f t="shared" si="217"/>
        <v/>
      </c>
      <c r="K288" s="276" t="s">
        <v>2</v>
      </c>
      <c r="L288" s="251" t="s">
        <v>175</v>
      </c>
      <c r="M288" s="319" t="str">
        <f>$BO$23</f>
        <v/>
      </c>
      <c r="N288" s="320" t="str">
        <f>$BO$32</f>
        <v/>
      </c>
      <c r="O288" s="310" t="str">
        <f t="shared" si="219"/>
        <v/>
      </c>
      <c r="P288" s="311" t="str">
        <f t="shared" si="220"/>
        <v/>
      </c>
      <c r="Q288" s="281">
        <f t="shared" si="221"/>
        <v>0</v>
      </c>
      <c r="R288" s="326" t="str">
        <f t="shared" si="218"/>
        <v/>
      </c>
    </row>
    <row r="289" spans="9:18" ht="20.25" hidden="1">
      <c r="I289" s="301">
        <v>222</v>
      </c>
      <c r="J289" s="325" t="str">
        <f t="shared" si="217"/>
        <v/>
      </c>
      <c r="K289" s="276" t="s">
        <v>2</v>
      </c>
      <c r="L289" s="251" t="s">
        <v>176</v>
      </c>
      <c r="M289" s="319" t="str">
        <f>$BP$23</f>
        <v/>
      </c>
      <c r="N289" s="320" t="str">
        <f>$BP$32</f>
        <v/>
      </c>
      <c r="O289" s="310" t="str">
        <f t="shared" si="219"/>
        <v/>
      </c>
      <c r="P289" s="311" t="str">
        <f t="shared" si="220"/>
        <v/>
      </c>
      <c r="Q289" s="281">
        <f t="shared" si="221"/>
        <v>0</v>
      </c>
      <c r="R289" s="326" t="str">
        <f t="shared" si="218"/>
        <v/>
      </c>
    </row>
    <row r="290" spans="9:18" ht="20.25" hidden="1">
      <c r="I290" s="301">
        <v>223</v>
      </c>
      <c r="J290" s="325" t="str">
        <f t="shared" si="217"/>
        <v/>
      </c>
      <c r="K290" s="276" t="s">
        <v>2</v>
      </c>
      <c r="L290" s="251" t="s">
        <v>177</v>
      </c>
      <c r="M290" s="319" t="str">
        <f>$BQ$23</f>
        <v/>
      </c>
      <c r="N290" s="320" t="str">
        <f>$BQ$32</f>
        <v/>
      </c>
      <c r="O290" s="310" t="str">
        <f t="shared" si="219"/>
        <v/>
      </c>
      <c r="P290" s="311" t="str">
        <f t="shared" si="220"/>
        <v/>
      </c>
      <c r="Q290" s="281">
        <f t="shared" si="221"/>
        <v>0</v>
      </c>
      <c r="R290" s="326" t="str">
        <f t="shared" si="218"/>
        <v/>
      </c>
    </row>
    <row r="291" spans="9:18" ht="20.25" hidden="1">
      <c r="I291" s="301">
        <v>224</v>
      </c>
      <c r="J291" s="325" t="str">
        <f t="shared" si="217"/>
        <v/>
      </c>
      <c r="K291" s="276" t="s">
        <v>2</v>
      </c>
      <c r="L291" s="251" t="s">
        <v>178</v>
      </c>
      <c r="M291" s="319" t="str">
        <f>$BR$23</f>
        <v/>
      </c>
      <c r="N291" s="320" t="str">
        <f>$BR$32</f>
        <v/>
      </c>
      <c r="O291" s="310" t="str">
        <f t="shared" si="219"/>
        <v/>
      </c>
      <c r="P291" s="311" t="str">
        <f t="shared" si="220"/>
        <v/>
      </c>
      <c r="Q291" s="281">
        <f t="shared" si="221"/>
        <v>0</v>
      </c>
      <c r="R291" s="326" t="str">
        <f t="shared" si="218"/>
        <v/>
      </c>
    </row>
    <row r="292" spans="9:18" ht="20.25" hidden="1">
      <c r="I292" s="301">
        <v>225</v>
      </c>
      <c r="J292" s="325" t="str">
        <f t="shared" si="217"/>
        <v/>
      </c>
      <c r="K292" s="276" t="s">
        <v>2</v>
      </c>
      <c r="L292" s="252" t="s">
        <v>179</v>
      </c>
      <c r="M292" s="319" t="str">
        <f>$BS$23</f>
        <v/>
      </c>
      <c r="N292" s="320" t="str">
        <f>$BS$32</f>
        <v/>
      </c>
      <c r="O292" s="310" t="str">
        <f t="shared" si="219"/>
        <v/>
      </c>
      <c r="P292" s="311" t="str">
        <f t="shared" si="220"/>
        <v/>
      </c>
      <c r="Q292" s="281">
        <f t="shared" si="221"/>
        <v>0</v>
      </c>
      <c r="R292" s="326" t="str">
        <f t="shared" si="218"/>
        <v/>
      </c>
    </row>
    <row r="293" spans="9:18" ht="20.25" hidden="1">
      <c r="I293" s="301">
        <v>226</v>
      </c>
      <c r="J293" s="325" t="str">
        <f t="shared" si="217"/>
        <v/>
      </c>
      <c r="K293" s="276" t="s">
        <v>2</v>
      </c>
      <c r="L293" s="252" t="s">
        <v>180</v>
      </c>
      <c r="M293" s="319" t="str">
        <f>$BT$23</f>
        <v/>
      </c>
      <c r="N293" s="320" t="str">
        <f>$BT$32</f>
        <v/>
      </c>
      <c r="O293" s="310" t="str">
        <f t="shared" si="219"/>
        <v/>
      </c>
      <c r="P293" s="311" t="str">
        <f t="shared" si="220"/>
        <v/>
      </c>
      <c r="Q293" s="281">
        <f t="shared" si="221"/>
        <v>0</v>
      </c>
      <c r="R293" s="326" t="str">
        <f t="shared" si="218"/>
        <v/>
      </c>
    </row>
    <row r="294" spans="9:18" ht="20.25" hidden="1">
      <c r="I294" s="301">
        <v>227</v>
      </c>
      <c r="J294" s="325" t="str">
        <f t="shared" si="217"/>
        <v/>
      </c>
      <c r="K294" s="276" t="s">
        <v>2</v>
      </c>
      <c r="L294" s="252" t="s">
        <v>181</v>
      </c>
      <c r="M294" s="319" t="str">
        <f>$BU$23</f>
        <v/>
      </c>
      <c r="N294" s="320" t="str">
        <f>$BU$32</f>
        <v/>
      </c>
      <c r="O294" s="310" t="str">
        <f t="shared" si="219"/>
        <v/>
      </c>
      <c r="P294" s="311" t="str">
        <f t="shared" si="220"/>
        <v/>
      </c>
      <c r="Q294" s="281">
        <f t="shared" si="221"/>
        <v>0</v>
      </c>
      <c r="R294" s="326" t="str">
        <f t="shared" si="218"/>
        <v/>
      </c>
    </row>
    <row r="295" spans="9:18" ht="20.25" hidden="1">
      <c r="I295" s="301">
        <v>228</v>
      </c>
      <c r="J295" s="325" t="str">
        <f t="shared" si="217"/>
        <v/>
      </c>
      <c r="K295" s="276" t="s">
        <v>2</v>
      </c>
      <c r="L295" s="252" t="s">
        <v>182</v>
      </c>
      <c r="M295" s="319" t="str">
        <f>$BV$23</f>
        <v/>
      </c>
      <c r="N295" s="320" t="str">
        <f>$BV$32</f>
        <v/>
      </c>
      <c r="O295" s="310" t="str">
        <f t="shared" si="219"/>
        <v/>
      </c>
      <c r="P295" s="311" t="str">
        <f t="shared" si="220"/>
        <v/>
      </c>
      <c r="Q295" s="281">
        <f t="shared" si="221"/>
        <v>0</v>
      </c>
      <c r="R295" s="326" t="str">
        <f t="shared" si="218"/>
        <v/>
      </c>
    </row>
    <row r="296" spans="9:18" ht="20.25" hidden="1">
      <c r="I296" s="301">
        <v>229</v>
      </c>
      <c r="J296" s="325" t="str">
        <f t="shared" si="217"/>
        <v/>
      </c>
      <c r="K296" s="276" t="s">
        <v>2</v>
      </c>
      <c r="L296" s="252" t="s">
        <v>183</v>
      </c>
      <c r="M296" s="319" t="str">
        <f>$BW$23</f>
        <v/>
      </c>
      <c r="N296" s="320" t="str">
        <f>$BW$32</f>
        <v/>
      </c>
      <c r="O296" s="310" t="str">
        <f t="shared" si="219"/>
        <v/>
      </c>
      <c r="P296" s="311" t="str">
        <f t="shared" si="220"/>
        <v/>
      </c>
      <c r="Q296" s="281">
        <f t="shared" si="221"/>
        <v>0</v>
      </c>
      <c r="R296" s="326" t="str">
        <f t="shared" si="218"/>
        <v/>
      </c>
    </row>
    <row r="297" spans="9:18" ht="20.25" hidden="1">
      <c r="I297" s="301">
        <v>230</v>
      </c>
      <c r="J297" s="325" t="str">
        <f t="shared" si="217"/>
        <v/>
      </c>
      <c r="K297" s="276" t="s">
        <v>2</v>
      </c>
      <c r="L297" s="252" t="s">
        <v>184</v>
      </c>
      <c r="M297" s="319" t="str">
        <f>$BX$23</f>
        <v/>
      </c>
      <c r="N297" s="320" t="str">
        <f>$BX$32</f>
        <v/>
      </c>
      <c r="O297" s="310" t="str">
        <f t="shared" si="219"/>
        <v/>
      </c>
      <c r="P297" s="311" t="str">
        <f t="shared" si="220"/>
        <v/>
      </c>
      <c r="Q297" s="281">
        <f t="shared" si="221"/>
        <v>0</v>
      </c>
      <c r="R297" s="326" t="str">
        <f t="shared" si="218"/>
        <v/>
      </c>
    </row>
    <row r="298" spans="9:18" ht="20.25" hidden="1">
      <c r="I298" s="301">
        <v>231</v>
      </c>
      <c r="J298" s="325" t="str">
        <f t="shared" si="217"/>
        <v/>
      </c>
      <c r="K298" s="276" t="s">
        <v>2</v>
      </c>
      <c r="L298" s="252" t="s">
        <v>185</v>
      </c>
      <c r="M298" s="319" t="str">
        <f>$BY$23</f>
        <v/>
      </c>
      <c r="N298" s="320" t="str">
        <f>$BY$32</f>
        <v/>
      </c>
      <c r="O298" s="310" t="str">
        <f t="shared" si="219"/>
        <v/>
      </c>
      <c r="P298" s="311" t="str">
        <f t="shared" si="220"/>
        <v/>
      </c>
      <c r="Q298" s="281">
        <f t="shared" si="221"/>
        <v>0</v>
      </c>
      <c r="R298" s="326" t="str">
        <f t="shared" si="218"/>
        <v/>
      </c>
    </row>
    <row r="299" spans="9:18" ht="20.25" hidden="1">
      <c r="I299" s="301">
        <v>232</v>
      </c>
      <c r="J299" s="325" t="str">
        <f t="shared" si="217"/>
        <v/>
      </c>
      <c r="K299" s="276" t="s">
        <v>2</v>
      </c>
      <c r="L299" s="252" t="s">
        <v>186</v>
      </c>
      <c r="M299" s="319" t="str">
        <f>$BZ$23</f>
        <v/>
      </c>
      <c r="N299" s="320" t="str">
        <f>$BZ$32</f>
        <v/>
      </c>
      <c r="O299" s="310" t="str">
        <f t="shared" si="219"/>
        <v/>
      </c>
      <c r="P299" s="311" t="str">
        <f t="shared" si="220"/>
        <v/>
      </c>
      <c r="Q299" s="281">
        <f t="shared" si="221"/>
        <v>0</v>
      </c>
      <c r="R299" s="326" t="str">
        <f t="shared" si="218"/>
        <v/>
      </c>
    </row>
    <row r="300" spans="9:18" ht="20.25" hidden="1">
      <c r="I300" s="301">
        <v>233</v>
      </c>
      <c r="J300" s="325" t="str">
        <f t="shared" si="217"/>
        <v/>
      </c>
      <c r="K300" s="276" t="s">
        <v>2</v>
      </c>
      <c r="L300" s="252" t="s">
        <v>189</v>
      </c>
      <c r="M300" s="319" t="str">
        <f>$CA$23</f>
        <v/>
      </c>
      <c r="N300" s="320" t="str">
        <f>$CA$32</f>
        <v/>
      </c>
      <c r="O300" s="310" t="str">
        <f t="shared" si="219"/>
        <v/>
      </c>
      <c r="P300" s="311" t="str">
        <f t="shared" si="220"/>
        <v/>
      </c>
      <c r="Q300" s="281">
        <f t="shared" si="221"/>
        <v>0</v>
      </c>
      <c r="R300" s="326" t="str">
        <f t="shared" si="218"/>
        <v/>
      </c>
    </row>
    <row r="301" spans="9:18" ht="20.25" hidden="1">
      <c r="I301" s="301">
        <v>234</v>
      </c>
      <c r="J301" s="325" t="str">
        <f t="shared" si="217"/>
        <v/>
      </c>
      <c r="K301" s="276" t="s">
        <v>2</v>
      </c>
      <c r="L301" s="252" t="s">
        <v>187</v>
      </c>
      <c r="M301" s="319" t="str">
        <f>$CB$23</f>
        <v/>
      </c>
      <c r="N301" s="320" t="str">
        <f>$CB$32</f>
        <v/>
      </c>
      <c r="O301" s="310" t="str">
        <f t="shared" si="219"/>
        <v/>
      </c>
      <c r="P301" s="311" t="str">
        <f t="shared" si="220"/>
        <v/>
      </c>
      <c r="Q301" s="281">
        <f t="shared" si="221"/>
        <v>0</v>
      </c>
      <c r="R301" s="326" t="str">
        <f t="shared" si="218"/>
        <v/>
      </c>
    </row>
    <row r="302" spans="9:18" ht="20.25" hidden="1">
      <c r="I302" s="301">
        <v>235</v>
      </c>
      <c r="J302" s="325" t="str">
        <f t="shared" si="217"/>
        <v/>
      </c>
      <c r="K302" s="276" t="s">
        <v>2</v>
      </c>
      <c r="L302" s="252" t="s">
        <v>188</v>
      </c>
      <c r="M302" s="319" t="str">
        <f>$CC$23</f>
        <v/>
      </c>
      <c r="N302" s="320" t="str">
        <f>$CC$32</f>
        <v/>
      </c>
      <c r="O302" s="310" t="str">
        <f t="shared" si="219"/>
        <v/>
      </c>
      <c r="P302" s="311" t="str">
        <f t="shared" si="220"/>
        <v/>
      </c>
      <c r="Q302" s="281">
        <f t="shared" si="221"/>
        <v>0</v>
      </c>
      <c r="R302" s="326" t="str">
        <f t="shared" si="218"/>
        <v/>
      </c>
    </row>
    <row r="303" spans="9:18" ht="20.25" hidden="1">
      <c r="I303" s="301">
        <v>236</v>
      </c>
      <c r="J303" s="325" t="str">
        <f t="shared" si="217"/>
        <v/>
      </c>
      <c r="K303" s="276" t="s">
        <v>2</v>
      </c>
      <c r="L303" s="252" t="s">
        <v>190</v>
      </c>
      <c r="M303" s="319" t="str">
        <f>$CD$23</f>
        <v/>
      </c>
      <c r="N303" s="320" t="str">
        <f>$CD$32</f>
        <v/>
      </c>
      <c r="O303" s="310" t="str">
        <f t="shared" si="219"/>
        <v/>
      </c>
      <c r="P303" s="311" t="str">
        <f t="shared" si="220"/>
        <v/>
      </c>
      <c r="Q303" s="281">
        <f t="shared" si="221"/>
        <v>0</v>
      </c>
      <c r="R303" s="326" t="str">
        <f t="shared" si="218"/>
        <v/>
      </c>
    </row>
    <row r="304" spans="9:18" ht="20.25" hidden="1">
      <c r="I304" s="301">
        <v>237</v>
      </c>
      <c r="J304" s="325" t="str">
        <f t="shared" si="217"/>
        <v/>
      </c>
      <c r="K304" s="276" t="s">
        <v>2</v>
      </c>
      <c r="L304" s="252" t="s">
        <v>191</v>
      </c>
      <c r="M304" s="319" t="str">
        <f>$CE$23</f>
        <v/>
      </c>
      <c r="N304" s="320" t="str">
        <f>$CE$32</f>
        <v/>
      </c>
      <c r="O304" s="310" t="str">
        <f t="shared" si="219"/>
        <v/>
      </c>
      <c r="P304" s="311" t="str">
        <f t="shared" si="220"/>
        <v/>
      </c>
      <c r="Q304" s="281">
        <f t="shared" si="221"/>
        <v>0</v>
      </c>
      <c r="R304" s="326" t="str">
        <f t="shared" si="218"/>
        <v/>
      </c>
    </row>
    <row r="305" spans="9:18" ht="20.25" hidden="1">
      <c r="I305" s="301">
        <v>238</v>
      </c>
      <c r="J305" s="325" t="str">
        <f t="shared" si="217"/>
        <v/>
      </c>
      <c r="K305" s="276" t="s">
        <v>2</v>
      </c>
      <c r="L305" s="252" t="s">
        <v>192</v>
      </c>
      <c r="M305" s="319" t="str">
        <f>$CF$23</f>
        <v/>
      </c>
      <c r="N305" s="320" t="str">
        <f>$CF$32</f>
        <v/>
      </c>
      <c r="O305" s="310" t="str">
        <f t="shared" si="219"/>
        <v/>
      </c>
      <c r="P305" s="311" t="str">
        <f t="shared" si="220"/>
        <v/>
      </c>
      <c r="Q305" s="281">
        <f t="shared" si="221"/>
        <v>0</v>
      </c>
      <c r="R305" s="326" t="str">
        <f t="shared" si="218"/>
        <v/>
      </c>
    </row>
    <row r="306" spans="9:18" ht="20.25" hidden="1">
      <c r="I306" s="301">
        <v>239</v>
      </c>
      <c r="J306" s="325" t="str">
        <f t="shared" si="217"/>
        <v/>
      </c>
      <c r="K306" s="276" t="s">
        <v>2</v>
      </c>
      <c r="L306" s="252" t="s">
        <v>193</v>
      </c>
      <c r="M306" s="319" t="str">
        <f>$CG$23</f>
        <v/>
      </c>
      <c r="N306" s="320" t="str">
        <f>$CG$32</f>
        <v/>
      </c>
      <c r="O306" s="310" t="str">
        <f t="shared" si="219"/>
        <v/>
      </c>
      <c r="P306" s="311" t="str">
        <f t="shared" si="220"/>
        <v/>
      </c>
      <c r="Q306" s="281">
        <f t="shared" si="221"/>
        <v>0</v>
      </c>
      <c r="R306" s="326" t="str">
        <f t="shared" si="218"/>
        <v/>
      </c>
    </row>
    <row r="307" spans="9:18" ht="20.25" hidden="1">
      <c r="I307" s="301">
        <v>240</v>
      </c>
      <c r="J307" s="325" t="str">
        <f t="shared" si="217"/>
        <v/>
      </c>
      <c r="K307" s="276" t="s">
        <v>2</v>
      </c>
      <c r="L307" s="252" t="s">
        <v>194</v>
      </c>
      <c r="M307" s="319" t="str">
        <f>$CH$23</f>
        <v/>
      </c>
      <c r="N307" s="320" t="str">
        <f>$CH$32</f>
        <v/>
      </c>
      <c r="O307" s="310" t="str">
        <f t="shared" si="219"/>
        <v/>
      </c>
      <c r="P307" s="311" t="str">
        <f t="shared" si="220"/>
        <v/>
      </c>
      <c r="Q307" s="281">
        <f t="shared" si="221"/>
        <v>0</v>
      </c>
      <c r="R307" s="326" t="str">
        <f t="shared" si="218"/>
        <v/>
      </c>
    </row>
    <row r="308" spans="9:18" ht="20.25" hidden="1">
      <c r="I308" s="301">
        <v>241</v>
      </c>
      <c r="J308" s="325" t="str">
        <f t="shared" si="217"/>
        <v/>
      </c>
      <c r="K308" s="276" t="s">
        <v>2</v>
      </c>
      <c r="L308" s="252" t="s">
        <v>195</v>
      </c>
      <c r="M308" s="319" t="str">
        <f>$CI$23</f>
        <v/>
      </c>
      <c r="N308" s="320" t="str">
        <f>$CI$32</f>
        <v/>
      </c>
      <c r="O308" s="310" t="str">
        <f t="shared" si="219"/>
        <v/>
      </c>
      <c r="P308" s="311" t="str">
        <f t="shared" si="220"/>
        <v/>
      </c>
      <c r="Q308" s="281">
        <f t="shared" si="221"/>
        <v>0</v>
      </c>
      <c r="R308" s="326" t="str">
        <f t="shared" si="218"/>
        <v/>
      </c>
    </row>
    <row r="309" spans="9:18" ht="20.25" hidden="1">
      <c r="I309" s="301">
        <v>242</v>
      </c>
      <c r="J309" s="325" t="str">
        <f t="shared" si="217"/>
        <v/>
      </c>
      <c r="K309" s="276" t="s">
        <v>2</v>
      </c>
      <c r="L309" s="252" t="s">
        <v>196</v>
      </c>
      <c r="M309" s="319" t="str">
        <f>$CJ$23</f>
        <v/>
      </c>
      <c r="N309" s="320" t="str">
        <f>$CJ$32</f>
        <v/>
      </c>
      <c r="O309" s="310" t="str">
        <f t="shared" si="219"/>
        <v/>
      </c>
      <c r="P309" s="311" t="str">
        <f t="shared" si="220"/>
        <v/>
      </c>
      <c r="Q309" s="281">
        <f t="shared" si="221"/>
        <v>0</v>
      </c>
      <c r="R309" s="326" t="str">
        <f t="shared" si="218"/>
        <v/>
      </c>
    </row>
    <row r="310" spans="9:18" ht="20.25" hidden="1">
      <c r="I310" s="301">
        <v>243</v>
      </c>
      <c r="J310" s="325" t="str">
        <f t="shared" si="217"/>
        <v/>
      </c>
      <c r="K310" s="276" t="s">
        <v>2</v>
      </c>
      <c r="L310" s="252" t="s">
        <v>197</v>
      </c>
      <c r="M310" s="319" t="str">
        <f>$CK$23</f>
        <v/>
      </c>
      <c r="N310" s="320" t="str">
        <f>$CK$32</f>
        <v/>
      </c>
      <c r="O310" s="310" t="str">
        <f t="shared" si="219"/>
        <v/>
      </c>
      <c r="P310" s="311" t="str">
        <f t="shared" si="220"/>
        <v/>
      </c>
      <c r="Q310" s="281">
        <f t="shared" si="221"/>
        <v>0</v>
      </c>
      <c r="R310" s="326" t="str">
        <f t="shared" si="218"/>
        <v/>
      </c>
    </row>
    <row r="311" spans="9:18" ht="20.25" hidden="1">
      <c r="I311" s="301">
        <v>244</v>
      </c>
      <c r="J311" s="325" t="str">
        <f t="shared" si="217"/>
        <v/>
      </c>
      <c r="K311" s="276" t="s">
        <v>2</v>
      </c>
      <c r="L311" s="252" t="s">
        <v>198</v>
      </c>
      <c r="M311" s="319" t="str">
        <f>$CL$23</f>
        <v/>
      </c>
      <c r="N311" s="320" t="str">
        <f>$CL$32</f>
        <v/>
      </c>
      <c r="O311" s="310" t="str">
        <f t="shared" si="219"/>
        <v/>
      </c>
      <c r="P311" s="311" t="str">
        <f t="shared" si="220"/>
        <v/>
      </c>
      <c r="Q311" s="281">
        <f t="shared" si="221"/>
        <v>0</v>
      </c>
      <c r="R311" s="326" t="str">
        <f t="shared" si="218"/>
        <v/>
      </c>
    </row>
    <row r="312" spans="9:18" ht="20.25" hidden="1">
      <c r="I312" s="301">
        <v>245</v>
      </c>
      <c r="J312" s="325" t="str">
        <f t="shared" si="217"/>
        <v/>
      </c>
      <c r="K312" s="276" t="s">
        <v>2</v>
      </c>
      <c r="L312" s="252" t="s">
        <v>199</v>
      </c>
      <c r="M312" s="319" t="str">
        <f>$CM$23</f>
        <v/>
      </c>
      <c r="N312" s="320" t="str">
        <f>$CM$32</f>
        <v/>
      </c>
      <c r="O312" s="310" t="str">
        <f t="shared" si="219"/>
        <v/>
      </c>
      <c r="P312" s="311" t="str">
        <f t="shared" si="220"/>
        <v/>
      </c>
      <c r="Q312" s="281">
        <f t="shared" si="221"/>
        <v>0</v>
      </c>
      <c r="R312" s="326" t="str">
        <f t="shared" si="218"/>
        <v/>
      </c>
    </row>
    <row r="313" spans="9:18" ht="20.25" hidden="1">
      <c r="I313" s="301">
        <v>246</v>
      </c>
      <c r="J313" s="325" t="str">
        <f t="shared" si="217"/>
        <v/>
      </c>
      <c r="K313" s="276" t="s">
        <v>2</v>
      </c>
      <c r="L313" s="252" t="s">
        <v>200</v>
      </c>
      <c r="M313" s="319" t="str">
        <f>$CN$23</f>
        <v/>
      </c>
      <c r="N313" s="320" t="str">
        <f>$CN$32</f>
        <v/>
      </c>
      <c r="O313" s="310" t="str">
        <f t="shared" si="219"/>
        <v/>
      </c>
      <c r="P313" s="311" t="str">
        <f t="shared" si="220"/>
        <v/>
      </c>
      <c r="Q313" s="281">
        <f t="shared" si="221"/>
        <v>0</v>
      </c>
      <c r="R313" s="326" t="str">
        <f t="shared" si="218"/>
        <v/>
      </c>
    </row>
    <row r="314" spans="9:18" ht="20.25" hidden="1">
      <c r="I314" s="301">
        <v>247</v>
      </c>
      <c r="J314" s="325" t="str">
        <f t="shared" si="217"/>
        <v/>
      </c>
      <c r="K314" s="276" t="s">
        <v>2</v>
      </c>
      <c r="L314" s="252" t="s">
        <v>201</v>
      </c>
      <c r="M314" s="319" t="str">
        <f>$CO$23</f>
        <v/>
      </c>
      <c r="N314" s="320" t="str">
        <f>$CO$32</f>
        <v/>
      </c>
      <c r="O314" s="310" t="str">
        <f t="shared" si="219"/>
        <v/>
      </c>
      <c r="P314" s="311" t="str">
        <f t="shared" si="220"/>
        <v/>
      </c>
      <c r="Q314" s="281">
        <f t="shared" si="221"/>
        <v>0</v>
      </c>
      <c r="R314" s="326" t="str">
        <f t="shared" si="218"/>
        <v/>
      </c>
    </row>
    <row r="315" spans="9:18" ht="20.25" hidden="1">
      <c r="I315" s="301">
        <v>248</v>
      </c>
      <c r="J315" s="325" t="str">
        <f t="shared" si="217"/>
        <v/>
      </c>
      <c r="K315" s="276" t="s">
        <v>2</v>
      </c>
      <c r="L315" s="252" t="s">
        <v>202</v>
      </c>
      <c r="M315" s="319" t="str">
        <f>$CP$23</f>
        <v/>
      </c>
      <c r="N315" s="320" t="str">
        <f>$CP$32</f>
        <v/>
      </c>
      <c r="O315" s="310" t="str">
        <f t="shared" si="219"/>
        <v/>
      </c>
      <c r="P315" s="311" t="str">
        <f t="shared" si="220"/>
        <v/>
      </c>
      <c r="Q315" s="281">
        <f t="shared" si="221"/>
        <v>0</v>
      </c>
      <c r="R315" s="326" t="str">
        <f t="shared" si="218"/>
        <v/>
      </c>
    </row>
    <row r="316" spans="9:18" ht="20.25" hidden="1">
      <c r="I316" s="301">
        <v>249</v>
      </c>
      <c r="J316" s="325" t="str">
        <f t="shared" si="217"/>
        <v/>
      </c>
      <c r="K316" s="276" t="s">
        <v>2</v>
      </c>
      <c r="L316" s="252" t="s">
        <v>203</v>
      </c>
      <c r="M316" s="319" t="str">
        <f>$CQ$23</f>
        <v/>
      </c>
      <c r="N316" s="320" t="str">
        <f>$CQ$32</f>
        <v/>
      </c>
      <c r="O316" s="310" t="str">
        <f t="shared" si="219"/>
        <v/>
      </c>
      <c r="P316" s="311" t="str">
        <f t="shared" si="220"/>
        <v/>
      </c>
      <c r="Q316" s="281">
        <f t="shared" si="221"/>
        <v>0</v>
      </c>
      <c r="R316" s="326" t="str">
        <f t="shared" si="218"/>
        <v/>
      </c>
    </row>
    <row r="317" spans="9:18" ht="20.25" hidden="1">
      <c r="I317" s="301">
        <v>250</v>
      </c>
      <c r="J317" s="325" t="str">
        <f t="shared" si="217"/>
        <v/>
      </c>
      <c r="K317" s="276" t="s">
        <v>2</v>
      </c>
      <c r="L317" s="252" t="s">
        <v>204</v>
      </c>
      <c r="M317" s="319" t="str">
        <f>$CR$23</f>
        <v/>
      </c>
      <c r="N317" s="320" t="str">
        <f>$CR$32</f>
        <v/>
      </c>
      <c r="O317" s="310" t="str">
        <f t="shared" si="219"/>
        <v/>
      </c>
      <c r="P317" s="311" t="str">
        <f t="shared" si="220"/>
        <v/>
      </c>
      <c r="Q317" s="281">
        <f t="shared" si="221"/>
        <v>0</v>
      </c>
      <c r="R317" s="326" t="str">
        <f t="shared" si="218"/>
        <v/>
      </c>
    </row>
    <row r="318" spans="9:18" ht="20.25" hidden="1">
      <c r="I318" s="301">
        <v>251</v>
      </c>
      <c r="J318" s="325" t="str">
        <f t="shared" si="217"/>
        <v/>
      </c>
      <c r="K318" s="276" t="s">
        <v>2</v>
      </c>
      <c r="L318" s="252" t="s">
        <v>205</v>
      </c>
      <c r="M318" s="319" t="str">
        <f>$CS$23</f>
        <v/>
      </c>
      <c r="N318" s="320" t="str">
        <f>$CS$32</f>
        <v/>
      </c>
      <c r="O318" s="310" t="str">
        <f t="shared" si="219"/>
        <v/>
      </c>
      <c r="P318" s="311" t="str">
        <f t="shared" si="220"/>
        <v/>
      </c>
      <c r="Q318" s="281">
        <f t="shared" si="221"/>
        <v>0</v>
      </c>
      <c r="R318" s="326" t="str">
        <f t="shared" si="218"/>
        <v/>
      </c>
    </row>
    <row r="319" spans="9:18" ht="21" hidden="1" thickBot="1">
      <c r="I319" s="301">
        <v>252</v>
      </c>
      <c r="J319" s="325" t="str">
        <f t="shared" si="217"/>
        <v/>
      </c>
      <c r="K319" s="277" t="s">
        <v>2</v>
      </c>
      <c r="L319" s="278" t="s">
        <v>206</v>
      </c>
      <c r="M319" s="331" t="str">
        <f>$CT$23</f>
        <v/>
      </c>
      <c r="N319" s="320" t="str">
        <f>$CT$32</f>
        <v/>
      </c>
      <c r="O319" s="312" t="str">
        <f t="shared" si="219"/>
        <v/>
      </c>
      <c r="P319" s="313" t="str">
        <f t="shared" si="220"/>
        <v/>
      </c>
      <c r="Q319" s="282">
        <f t="shared" si="221"/>
        <v>0</v>
      </c>
      <c r="R319" s="332" t="str">
        <f t="shared" si="218"/>
        <v/>
      </c>
    </row>
    <row r="320" spans="9:18" hidden="1">
      <c r="O320" s="13" t="str">
        <f t="shared" ref="O320:O364" si="222">IF(N320="要件該当",K320,"")</f>
        <v/>
      </c>
    </row>
    <row r="321" spans="15:15">
      <c r="O321" s="13" t="str">
        <f t="shared" si="222"/>
        <v/>
      </c>
    </row>
    <row r="322" spans="15:15">
      <c r="O322" s="13" t="str">
        <f t="shared" si="222"/>
        <v/>
      </c>
    </row>
    <row r="323" spans="15:15">
      <c r="O323" s="13" t="str">
        <f t="shared" si="222"/>
        <v/>
      </c>
    </row>
    <row r="324" spans="15:15">
      <c r="O324" s="13" t="str">
        <f t="shared" si="222"/>
        <v/>
      </c>
    </row>
    <row r="325" spans="15:15">
      <c r="O325" s="13" t="str">
        <f t="shared" si="222"/>
        <v/>
      </c>
    </row>
    <row r="326" spans="15:15">
      <c r="O326" s="13" t="str">
        <f t="shared" si="222"/>
        <v/>
      </c>
    </row>
    <row r="327" spans="15:15">
      <c r="O327" s="13" t="str">
        <f t="shared" si="222"/>
        <v/>
      </c>
    </row>
    <row r="328" spans="15:15">
      <c r="O328" s="13" t="str">
        <f t="shared" si="222"/>
        <v/>
      </c>
    </row>
    <row r="329" spans="15:15">
      <c r="O329" s="13" t="str">
        <f t="shared" si="222"/>
        <v/>
      </c>
    </row>
    <row r="330" spans="15:15">
      <c r="O330" s="13" t="str">
        <f t="shared" si="222"/>
        <v/>
      </c>
    </row>
    <row r="331" spans="15:15">
      <c r="O331" s="13" t="str">
        <f t="shared" si="222"/>
        <v/>
      </c>
    </row>
    <row r="332" spans="15:15">
      <c r="O332" s="13" t="str">
        <f t="shared" si="222"/>
        <v/>
      </c>
    </row>
    <row r="333" spans="15:15">
      <c r="O333" s="13" t="str">
        <f t="shared" si="222"/>
        <v/>
      </c>
    </row>
    <row r="334" spans="15:15">
      <c r="O334" s="13" t="str">
        <f t="shared" si="222"/>
        <v/>
      </c>
    </row>
    <row r="335" spans="15:15">
      <c r="O335" s="13" t="str">
        <f t="shared" si="222"/>
        <v/>
      </c>
    </row>
    <row r="336" spans="15:15">
      <c r="O336" s="13" t="str">
        <f t="shared" si="222"/>
        <v/>
      </c>
    </row>
    <row r="337" spans="15:15">
      <c r="O337" s="13" t="str">
        <f t="shared" si="222"/>
        <v/>
      </c>
    </row>
    <row r="338" spans="15:15">
      <c r="O338" s="13" t="str">
        <f t="shared" si="222"/>
        <v/>
      </c>
    </row>
    <row r="339" spans="15:15">
      <c r="O339" s="13" t="str">
        <f t="shared" si="222"/>
        <v/>
      </c>
    </row>
    <row r="340" spans="15:15">
      <c r="O340" s="13" t="str">
        <f t="shared" si="222"/>
        <v/>
      </c>
    </row>
    <row r="341" spans="15:15">
      <c r="O341" s="13" t="str">
        <f t="shared" si="222"/>
        <v/>
      </c>
    </row>
    <row r="342" spans="15:15">
      <c r="O342" s="13" t="str">
        <f t="shared" si="222"/>
        <v/>
      </c>
    </row>
    <row r="343" spans="15:15">
      <c r="O343" s="13" t="str">
        <f t="shared" si="222"/>
        <v/>
      </c>
    </row>
    <row r="344" spans="15:15">
      <c r="O344" s="13" t="str">
        <f t="shared" si="222"/>
        <v/>
      </c>
    </row>
    <row r="345" spans="15:15">
      <c r="O345" s="13" t="str">
        <f t="shared" si="222"/>
        <v/>
      </c>
    </row>
    <row r="346" spans="15:15">
      <c r="O346" s="13" t="str">
        <f t="shared" si="222"/>
        <v/>
      </c>
    </row>
    <row r="347" spans="15:15">
      <c r="O347" s="13" t="str">
        <f t="shared" si="222"/>
        <v/>
      </c>
    </row>
    <row r="348" spans="15:15">
      <c r="O348" s="13" t="str">
        <f t="shared" si="222"/>
        <v/>
      </c>
    </row>
    <row r="349" spans="15:15">
      <c r="O349" s="13" t="str">
        <f t="shared" si="222"/>
        <v/>
      </c>
    </row>
    <row r="350" spans="15:15">
      <c r="O350" s="13" t="str">
        <f t="shared" si="222"/>
        <v/>
      </c>
    </row>
    <row r="351" spans="15:15">
      <c r="O351" s="13" t="str">
        <f t="shared" si="222"/>
        <v/>
      </c>
    </row>
    <row r="352" spans="15:15">
      <c r="O352" s="13" t="str">
        <f t="shared" si="222"/>
        <v/>
      </c>
    </row>
    <row r="353" spans="15:15">
      <c r="O353" s="13" t="str">
        <f t="shared" si="222"/>
        <v/>
      </c>
    </row>
    <row r="354" spans="15:15">
      <c r="O354" s="13" t="str">
        <f t="shared" si="222"/>
        <v/>
      </c>
    </row>
    <row r="355" spans="15:15">
      <c r="O355" s="13" t="str">
        <f t="shared" si="222"/>
        <v/>
      </c>
    </row>
    <row r="356" spans="15:15">
      <c r="O356" s="13" t="str">
        <f t="shared" si="222"/>
        <v/>
      </c>
    </row>
    <row r="357" spans="15:15">
      <c r="O357" s="13" t="str">
        <f t="shared" si="222"/>
        <v/>
      </c>
    </row>
    <row r="358" spans="15:15">
      <c r="O358" s="13" t="str">
        <f t="shared" si="222"/>
        <v/>
      </c>
    </row>
    <row r="359" spans="15:15">
      <c r="O359" s="13" t="str">
        <f t="shared" si="222"/>
        <v/>
      </c>
    </row>
    <row r="360" spans="15:15">
      <c r="O360" s="13" t="str">
        <f t="shared" si="222"/>
        <v/>
      </c>
    </row>
    <row r="361" spans="15:15">
      <c r="O361" s="13" t="str">
        <f t="shared" si="222"/>
        <v/>
      </c>
    </row>
    <row r="362" spans="15:15">
      <c r="O362" s="13" t="str">
        <f t="shared" si="222"/>
        <v/>
      </c>
    </row>
    <row r="363" spans="15:15">
      <c r="O363" s="13" t="str">
        <f t="shared" si="222"/>
        <v/>
      </c>
    </row>
    <row r="364" spans="15:15">
      <c r="O364" s="13" t="str">
        <f t="shared" si="222"/>
        <v/>
      </c>
    </row>
    <row r="365" spans="15:15">
      <c r="O365" s="13" t="str">
        <f t="shared" ref="O365:O403" si="223">IF(N365="要件該当",K365,"")</f>
        <v/>
      </c>
    </row>
    <row r="366" spans="15:15">
      <c r="O366" s="13" t="str">
        <f t="shared" si="223"/>
        <v/>
      </c>
    </row>
    <row r="367" spans="15:15">
      <c r="O367" s="13" t="str">
        <f t="shared" si="223"/>
        <v/>
      </c>
    </row>
    <row r="368" spans="15:15">
      <c r="O368" s="13" t="str">
        <f t="shared" si="223"/>
        <v/>
      </c>
    </row>
    <row r="369" spans="15:15">
      <c r="O369" s="13" t="str">
        <f t="shared" si="223"/>
        <v/>
      </c>
    </row>
    <row r="370" spans="15:15">
      <c r="O370" s="13" t="str">
        <f t="shared" si="223"/>
        <v/>
      </c>
    </row>
    <row r="371" spans="15:15">
      <c r="O371" s="13" t="str">
        <f t="shared" si="223"/>
        <v/>
      </c>
    </row>
    <row r="372" spans="15:15">
      <c r="O372" s="13" t="str">
        <f t="shared" si="223"/>
        <v/>
      </c>
    </row>
    <row r="373" spans="15:15">
      <c r="O373" s="13" t="str">
        <f t="shared" si="223"/>
        <v/>
      </c>
    </row>
    <row r="374" spans="15:15">
      <c r="O374" s="13" t="str">
        <f t="shared" si="223"/>
        <v/>
      </c>
    </row>
    <row r="375" spans="15:15">
      <c r="O375" s="13" t="str">
        <f t="shared" si="223"/>
        <v/>
      </c>
    </row>
    <row r="376" spans="15:15">
      <c r="O376" s="13" t="str">
        <f t="shared" si="223"/>
        <v/>
      </c>
    </row>
    <row r="377" spans="15:15">
      <c r="O377" s="13" t="str">
        <f t="shared" si="223"/>
        <v/>
      </c>
    </row>
    <row r="378" spans="15:15">
      <c r="O378" s="13" t="str">
        <f t="shared" si="223"/>
        <v/>
      </c>
    </row>
    <row r="379" spans="15:15">
      <c r="O379" s="13" t="str">
        <f t="shared" si="223"/>
        <v/>
      </c>
    </row>
    <row r="380" spans="15:15">
      <c r="O380" s="13" t="str">
        <f t="shared" si="223"/>
        <v/>
      </c>
    </row>
    <row r="381" spans="15:15">
      <c r="O381" s="13" t="str">
        <f t="shared" si="223"/>
        <v/>
      </c>
    </row>
    <row r="382" spans="15:15">
      <c r="O382" s="13" t="str">
        <f t="shared" si="223"/>
        <v/>
      </c>
    </row>
    <row r="383" spans="15:15">
      <c r="O383" s="13" t="str">
        <f t="shared" si="223"/>
        <v/>
      </c>
    </row>
    <row r="384" spans="15:15">
      <c r="O384" s="13" t="str">
        <f t="shared" si="223"/>
        <v/>
      </c>
    </row>
    <row r="385" spans="15:15">
      <c r="O385" s="13" t="str">
        <f t="shared" si="223"/>
        <v/>
      </c>
    </row>
    <row r="386" spans="15:15">
      <c r="O386" s="13" t="str">
        <f t="shared" si="223"/>
        <v/>
      </c>
    </row>
    <row r="387" spans="15:15">
      <c r="O387" s="13" t="str">
        <f t="shared" si="223"/>
        <v/>
      </c>
    </row>
    <row r="388" spans="15:15">
      <c r="O388" s="13" t="str">
        <f t="shared" si="223"/>
        <v/>
      </c>
    </row>
    <row r="389" spans="15:15">
      <c r="O389" s="13" t="str">
        <f t="shared" si="223"/>
        <v/>
      </c>
    </row>
    <row r="390" spans="15:15">
      <c r="O390" s="13" t="str">
        <f t="shared" si="223"/>
        <v/>
      </c>
    </row>
    <row r="391" spans="15:15">
      <c r="O391" s="13" t="str">
        <f t="shared" si="223"/>
        <v/>
      </c>
    </row>
    <row r="392" spans="15:15">
      <c r="O392" s="13" t="str">
        <f t="shared" si="223"/>
        <v/>
      </c>
    </row>
    <row r="393" spans="15:15">
      <c r="O393" s="13" t="str">
        <f t="shared" si="223"/>
        <v/>
      </c>
    </row>
    <row r="394" spans="15:15">
      <c r="O394" s="13" t="str">
        <f t="shared" si="223"/>
        <v/>
      </c>
    </row>
    <row r="395" spans="15:15">
      <c r="O395" s="13" t="str">
        <f t="shared" si="223"/>
        <v/>
      </c>
    </row>
    <row r="396" spans="15:15">
      <c r="O396" s="13" t="str">
        <f t="shared" si="223"/>
        <v/>
      </c>
    </row>
    <row r="397" spans="15:15">
      <c r="O397" s="13" t="str">
        <f t="shared" si="223"/>
        <v/>
      </c>
    </row>
    <row r="398" spans="15:15">
      <c r="O398" s="13" t="str">
        <f t="shared" si="223"/>
        <v/>
      </c>
    </row>
    <row r="399" spans="15:15">
      <c r="O399" s="13" t="str">
        <f t="shared" si="223"/>
        <v/>
      </c>
    </row>
    <row r="400" spans="15:15">
      <c r="O400" s="13" t="str">
        <f t="shared" si="223"/>
        <v/>
      </c>
    </row>
    <row r="401" spans="15:15">
      <c r="O401" s="13" t="str">
        <f t="shared" si="223"/>
        <v/>
      </c>
    </row>
    <row r="402" spans="15:15">
      <c r="O402" s="13" t="str">
        <f t="shared" si="223"/>
        <v/>
      </c>
    </row>
    <row r="403" spans="15:15">
      <c r="O403" s="13" t="str">
        <f t="shared" si="223"/>
        <v/>
      </c>
    </row>
  </sheetData>
  <sheetProtection algorithmName="SHA-512" hashValue="re+G6HoyRySkn4K/uswAavWJ9L+B1b3bIHRi68IYNlxCGG3jQDAv5+zAwGxZv0mvBDkSz29kh5zTbDKd7a6DGw==" saltValue="i6m+aftxke1pqHzyjfkhMQ==" spinCount="100000" sheet="1" selectLockedCells="1"/>
  <mergeCells count="42">
    <mergeCell ref="F21:G21"/>
    <mergeCell ref="I21:I23"/>
    <mergeCell ref="F22:G22"/>
    <mergeCell ref="F23:G23"/>
    <mergeCell ref="I4:J4"/>
    <mergeCell ref="I5:I7"/>
    <mergeCell ref="H2:H4"/>
    <mergeCell ref="B1:G1"/>
    <mergeCell ref="B2:B4"/>
    <mergeCell ref="F7:G7"/>
    <mergeCell ref="C2:C4"/>
    <mergeCell ref="D2:D4"/>
    <mergeCell ref="E2:E4"/>
    <mergeCell ref="F6:G6"/>
    <mergeCell ref="F2:G4"/>
    <mergeCell ref="CW1:DB3"/>
    <mergeCell ref="I29:J29"/>
    <mergeCell ref="F30:G30"/>
    <mergeCell ref="I30:I32"/>
    <mergeCell ref="F31:G31"/>
    <mergeCell ref="F32:G32"/>
    <mergeCell ref="Q1:S1"/>
    <mergeCell ref="R3:S3"/>
    <mergeCell ref="P12:Q12"/>
    <mergeCell ref="I13:J13"/>
    <mergeCell ref="F14:G14"/>
    <mergeCell ref="I14:I16"/>
    <mergeCell ref="F15:G15"/>
    <mergeCell ref="F16:G16"/>
    <mergeCell ref="F5:G5"/>
    <mergeCell ref="F8:G8"/>
    <mergeCell ref="R33:S33"/>
    <mergeCell ref="V10:X11"/>
    <mergeCell ref="I55:I57"/>
    <mergeCell ref="I58:I60"/>
    <mergeCell ref="K66:N66"/>
    <mergeCell ref="O66:Q66"/>
    <mergeCell ref="I66:I67"/>
    <mergeCell ref="P19:Q19"/>
    <mergeCell ref="I38:S39"/>
    <mergeCell ref="I20:J20"/>
    <mergeCell ref="R66:R67"/>
  </mergeCells>
  <phoneticPr fontId="2"/>
  <conditionalFormatting sqref="V14:CT16">
    <cfRule type="cellIs" dxfId="42" priority="82" operator="lessThanOrEqual">
      <formula>-0.3</formula>
    </cfRule>
  </conditionalFormatting>
  <conditionalFormatting sqref="K14:Q16 V14:AL16">
    <cfRule type="cellIs" dxfId="41" priority="79" operator="between">
      <formula>-0.0001</formula>
      <formula>-0.299999</formula>
    </cfRule>
  </conditionalFormatting>
  <conditionalFormatting sqref="K21:Q23 M68:M319">
    <cfRule type="cellIs" dxfId="40" priority="58" operator="greaterThanOrEqual">
      <formula>1</formula>
    </cfRule>
  </conditionalFormatting>
  <conditionalFormatting sqref="K30:Q32 N68:N319">
    <cfRule type="containsText" dxfId="39" priority="53" operator="containsText" text="売上高未入力">
      <formula>NOT(ISERROR(SEARCH("売上高未入力",K30)))</formula>
    </cfRule>
    <cfRule type="containsText" dxfId="38" priority="54" operator="containsText" text="エネ価格未入力">
      <formula>NOT(ISERROR(SEARCH("エネ価格未入力",K30)))</formula>
    </cfRule>
    <cfRule type="containsText" dxfId="37" priority="55" operator="containsText" text="要件不該当">
      <formula>NOT(ISERROR(SEARCH("要件不該当",K30)))</formula>
    </cfRule>
    <cfRule type="containsText" dxfId="36" priority="56" operator="containsText" text="要件該当">
      <formula>NOT(ISERROR(SEARCH("要件該当",K30)))</formula>
    </cfRule>
  </conditionalFormatting>
  <conditionalFormatting sqref="V5:V8">
    <cfRule type="containsText" dxfId="35" priority="52" operator="containsText" text="入力完了">
      <formula>NOT(ISERROR(SEARCH("入力完了",V5)))</formula>
    </cfRule>
  </conditionalFormatting>
  <conditionalFormatting sqref="S29">
    <cfRule type="containsText" dxfId="34" priority="50" operator="containsText" text="申請不可">
      <formula>NOT(ISERROR(SEARCH("申請不可",S29)))</formula>
    </cfRule>
  </conditionalFormatting>
  <conditionalFormatting sqref="V21:CT23">
    <cfRule type="cellIs" dxfId="33" priority="48" operator="greaterThanOrEqual">
      <formula>1</formula>
    </cfRule>
  </conditionalFormatting>
  <conditionalFormatting sqref="V30:CT32">
    <cfRule type="containsText" dxfId="32" priority="32" operator="containsText" text="売上高未入力">
      <formula>NOT(ISERROR(SEARCH("売上高未入力",V30)))</formula>
    </cfRule>
    <cfRule type="containsText" dxfId="31" priority="33" operator="containsText" text="エネ価格未入力">
      <formula>NOT(ISERROR(SEARCH("エネ価格未入力",V30)))</formula>
    </cfRule>
    <cfRule type="containsText" dxfId="30" priority="34" operator="containsText" text="要件不該当">
      <formula>NOT(ISERROR(SEARCH("要件不該当",V30)))</formula>
    </cfRule>
    <cfRule type="containsText" dxfId="29" priority="35" operator="containsText" text="要件該当">
      <formula>NOT(ISERROR(SEARCH("要件該当",V30)))</formula>
    </cfRule>
  </conditionalFormatting>
  <conditionalFormatting sqref="K58:CP60">
    <cfRule type="containsText" dxfId="28" priority="28" operator="containsText" text="売上高未入力">
      <formula>NOT(ISERROR(SEARCH("売上高未入力",K58)))</formula>
    </cfRule>
    <cfRule type="containsText" dxfId="27" priority="29" operator="containsText" text="エネ価格未入力">
      <formula>NOT(ISERROR(SEARCH("エネ価格未入力",K58)))</formula>
    </cfRule>
    <cfRule type="containsText" dxfId="26" priority="30" operator="containsText" text="要件不該当">
      <formula>NOT(ISERROR(SEARCH("要件不該当",K58)))</formula>
    </cfRule>
    <cfRule type="containsText" dxfId="25" priority="31" operator="containsText" text="要件該当">
      <formula>NOT(ISERROR(SEARCH("要件該当",K58)))</formula>
    </cfRule>
  </conditionalFormatting>
  <conditionalFormatting sqref="K55:CP57">
    <cfRule type="cellIs" dxfId="24" priority="27" operator="greaterThanOrEqual">
      <formula>1</formula>
    </cfRule>
  </conditionalFormatting>
  <conditionalFormatting sqref="Q68:Q319">
    <cfRule type="cellIs" dxfId="23" priority="20" operator="greaterThan">
      <formula>0</formula>
    </cfRule>
  </conditionalFormatting>
  <conditionalFormatting sqref="I38:S39">
    <cfRule type="expression" dxfId="22" priority="97">
      <formula>$I$38=$CW$44</formula>
    </cfRule>
  </conditionalFormatting>
  <conditionalFormatting sqref="S34">
    <cfRule type="expression" dxfId="21" priority="9">
      <formula>$S$29="申請可"</formula>
    </cfRule>
  </conditionalFormatting>
  <conditionalFormatting sqref="S35">
    <cfRule type="expression" dxfId="20" priority="8">
      <formula>$S$29="申請可"</formula>
    </cfRule>
  </conditionalFormatting>
  <conditionalFormatting sqref="S36">
    <cfRule type="expression" dxfId="19" priority="7">
      <formula>$S$29="申請可"</formula>
    </cfRule>
  </conditionalFormatting>
  <conditionalFormatting sqref="R34">
    <cfRule type="containsText" dxfId="18" priority="6" operator="containsText" text="申請基準年">
      <formula>NOT(ISERROR(SEARCH("申請基準年",R34)))</formula>
    </cfRule>
  </conditionalFormatting>
  <conditionalFormatting sqref="R35">
    <cfRule type="containsText" dxfId="17" priority="5" operator="containsText" text="申請基準月">
      <formula>NOT(ISERROR(SEARCH("申請基準月",R35)))</formula>
    </cfRule>
  </conditionalFormatting>
  <conditionalFormatting sqref="R36">
    <cfRule type="containsText" dxfId="16" priority="4" operator="containsText" text="算出額">
      <formula>NOT(ISERROR(SEARCH("算出額",R36)))</formula>
    </cfRule>
  </conditionalFormatting>
  <conditionalFormatting sqref="R33">
    <cfRule type="containsText" dxfId="15" priority="3" operator="containsText" text="申請上限額（法人20万円・個人10万円）">
      <formula>NOT(ISERROR(SEARCH("申請上限額（法人20万円・個人10万円）",R33)))</formula>
    </cfRule>
  </conditionalFormatting>
  <conditionalFormatting sqref="J68:J319">
    <cfRule type="containsText" dxfId="14" priority="2" operator="containsText" text="1">
      <formula>NOT(ISERROR(SEARCH("1",J68)))</formula>
    </cfRule>
  </conditionalFormatting>
  <conditionalFormatting sqref="K14:Q16">
    <cfRule type="cellIs" dxfId="13" priority="1" operator="lessThanOrEqual">
      <formula>-0.3</formula>
    </cfRule>
  </conditionalFormatting>
  <pageMargins left="0.23622047244094491" right="7.874015748031496E-2" top="0.19685039370078741" bottom="0.31496062992125984" header="0.31496062992125984" footer="0.15748031496062992"/>
  <pageSetup paperSize="9" scale="84" orientation="landscape" r:id="rId1"/>
  <headerFooter>
    <oddFooter>&amp;R西方商工会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2AE46-0E96-4B76-8FBF-FD83D3B72920}">
  <sheetPr>
    <tabColor theme="5" tint="-0.499984740745262"/>
  </sheetPr>
  <dimension ref="A1:AC121"/>
  <sheetViews>
    <sheetView showGridLine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M6" sqref="M6"/>
    </sheetView>
  </sheetViews>
  <sheetFormatPr defaultColWidth="9" defaultRowHeight="18.75"/>
  <cols>
    <col min="1" max="1" width="0.875" style="13" customWidth="1"/>
    <col min="2" max="3" width="5.125" style="13" hidden="1" customWidth="1"/>
    <col min="4" max="4" width="5.625" style="13" hidden="1" customWidth="1"/>
    <col min="5" max="7" width="5.125" style="13" hidden="1" customWidth="1"/>
    <col min="8" max="8" width="8.75" style="13" hidden="1" customWidth="1"/>
    <col min="9" max="9" width="3.625" style="13" customWidth="1"/>
    <col min="10" max="10" width="8" style="13" customWidth="1"/>
    <col min="11" max="11" width="13.375" style="13" customWidth="1"/>
    <col min="12" max="12" width="13.25" style="13" customWidth="1"/>
    <col min="13" max="21" width="14.625" style="13" customWidth="1"/>
    <col min="22" max="22" width="2" style="13" customWidth="1"/>
    <col min="23" max="23" width="25.375" style="367" customWidth="1"/>
    <col min="24" max="24" width="3.75" style="367" customWidth="1"/>
    <col min="25" max="26" width="9" style="367"/>
    <col min="27" max="27" width="0" style="367" hidden="1" customWidth="1"/>
    <col min="28" max="28" width="18.875" style="367" hidden="1" customWidth="1"/>
    <col min="29" max="29" width="14" style="13" hidden="1" customWidth="1"/>
    <col min="30" max="16384" width="9" style="13"/>
  </cols>
  <sheetData>
    <row r="1" spans="1:29" ht="29.25" customHeight="1">
      <c r="A1" s="8"/>
      <c r="B1" s="433" t="s">
        <v>3</v>
      </c>
      <c r="C1" s="433"/>
      <c r="D1" s="433"/>
      <c r="E1" s="433"/>
      <c r="F1" s="433"/>
      <c r="G1" s="433"/>
      <c r="H1" s="9"/>
      <c r="I1" s="218" t="s">
        <v>227</v>
      </c>
      <c r="J1" s="10"/>
      <c r="K1" s="10"/>
      <c r="L1" s="10"/>
      <c r="M1" s="10"/>
      <c r="N1" s="11"/>
      <c r="O1" s="38"/>
      <c r="Q1" s="199"/>
      <c r="R1" s="63" t="s">
        <v>24</v>
      </c>
      <c r="S1" s="463" t="str">
        <f>IF('(1)エネルギー価格等入力'!R1="","",'(1)エネルギー価格等入力'!R1)</f>
        <v/>
      </c>
      <c r="T1" s="464"/>
      <c r="U1" s="465"/>
      <c r="W1" s="391" t="str">
        <f>IF('(1)エネルギー価格等入力'!R1="","☜ (１)のシートに 事業所名入力","")</f>
        <v>☜ (１)のシートに 事業所名入力</v>
      </c>
      <c r="AA1" s="466" t="s">
        <v>363</v>
      </c>
      <c r="AB1" s="466"/>
      <c r="AC1" s="466"/>
    </row>
    <row r="2" spans="1:29" ht="18" customHeight="1">
      <c r="A2" s="8"/>
      <c r="B2" s="438" t="s">
        <v>4</v>
      </c>
      <c r="C2" s="438" t="s">
        <v>5</v>
      </c>
      <c r="D2" s="438" t="s">
        <v>6</v>
      </c>
      <c r="E2" s="438" t="s">
        <v>7</v>
      </c>
      <c r="F2" s="439" t="s">
        <v>8</v>
      </c>
      <c r="G2" s="439"/>
      <c r="H2" s="440" t="s">
        <v>9</v>
      </c>
      <c r="Q2" s="37"/>
    </row>
    <row r="3" spans="1:29" ht="22.5" customHeight="1" thickBot="1">
      <c r="A3" s="8"/>
      <c r="B3" s="438"/>
      <c r="C3" s="438"/>
      <c r="D3" s="438"/>
      <c r="E3" s="438"/>
      <c r="F3" s="439"/>
      <c r="G3" s="439"/>
      <c r="H3" s="440"/>
      <c r="I3" s="217" t="s">
        <v>219</v>
      </c>
      <c r="N3" s="186" t="s">
        <v>217</v>
      </c>
      <c r="O3" s="37"/>
      <c r="P3" s="37"/>
      <c r="Q3" s="37"/>
      <c r="R3" s="37"/>
      <c r="S3" s="37"/>
      <c r="T3" s="519" t="s">
        <v>26</v>
      </c>
      <c r="U3" s="519"/>
    </row>
    <row r="4" spans="1:29" ht="22.5" customHeight="1" thickBot="1">
      <c r="A4" s="8"/>
      <c r="B4" s="438"/>
      <c r="C4" s="438"/>
      <c r="D4" s="438"/>
      <c r="E4" s="438"/>
      <c r="F4" s="439"/>
      <c r="G4" s="439"/>
      <c r="H4" s="441"/>
      <c r="I4" s="443"/>
      <c r="J4" s="469"/>
      <c r="K4" s="528" t="s">
        <v>112</v>
      </c>
      <c r="L4" s="529"/>
      <c r="M4" s="187">
        <v>4</v>
      </c>
      <c r="N4" s="26">
        <v>5</v>
      </c>
      <c r="O4" s="26">
        <v>6</v>
      </c>
      <c r="P4" s="26">
        <v>7</v>
      </c>
      <c r="Q4" s="26">
        <v>8</v>
      </c>
      <c r="R4" s="26">
        <v>9</v>
      </c>
      <c r="S4" s="26">
        <v>10</v>
      </c>
      <c r="T4" s="26">
        <v>11</v>
      </c>
      <c r="U4" s="27">
        <v>12</v>
      </c>
      <c r="W4" s="368" t="s">
        <v>52</v>
      </c>
      <c r="AA4" s="393"/>
      <c r="AB4" s="73" t="s">
        <v>357</v>
      </c>
      <c r="AC4" s="73" t="s">
        <v>96</v>
      </c>
    </row>
    <row r="5" spans="1:29" ht="22.5" customHeight="1" thickTop="1">
      <c r="A5" s="8"/>
      <c r="B5" s="14"/>
      <c r="C5" s="14"/>
      <c r="D5" s="14"/>
      <c r="E5" s="14"/>
      <c r="F5" s="74"/>
      <c r="G5" s="74"/>
      <c r="H5" s="75"/>
      <c r="I5" s="509" t="s">
        <v>16</v>
      </c>
      <c r="J5" s="429" t="s">
        <v>0</v>
      </c>
      <c r="K5" s="522" t="s">
        <v>55</v>
      </c>
      <c r="L5" s="523"/>
      <c r="M5" s="83"/>
      <c r="N5" s="84"/>
      <c r="O5" s="84"/>
      <c r="P5" s="84"/>
      <c r="Q5" s="84"/>
      <c r="R5" s="84"/>
      <c r="S5" s="84"/>
      <c r="T5" s="84"/>
      <c r="U5" s="85"/>
      <c r="W5" s="386" t="str">
        <f>IF(COUNTA(M5:U5)=0,"☜ 月次の営業利益を入力",IF(COUNTA(M5:U5)=9,"入力完了","☜残り"&amp;9-COUNTA(M5:U5)&amp;"か月未入力"))</f>
        <v>☜ 月次の営業利益を入力</v>
      </c>
      <c r="AA5" s="394" t="s">
        <v>358</v>
      </c>
      <c r="AB5" s="73">
        <f>COUNTBLANK(M5:U7)</f>
        <v>27</v>
      </c>
      <c r="AC5" s="73">
        <v>27</v>
      </c>
    </row>
    <row r="6" spans="1:29" ht="22.5" customHeight="1">
      <c r="A6" s="8"/>
      <c r="B6" s="14"/>
      <c r="C6" s="14"/>
      <c r="D6" s="14"/>
      <c r="E6" s="14"/>
      <c r="F6" s="74"/>
      <c r="G6" s="74"/>
      <c r="H6" s="75"/>
      <c r="I6" s="510"/>
      <c r="J6" s="430"/>
      <c r="K6" s="526" t="s">
        <v>56</v>
      </c>
      <c r="L6" s="527"/>
      <c r="M6" s="86"/>
      <c r="N6" s="87"/>
      <c r="O6" s="87"/>
      <c r="P6" s="87"/>
      <c r="Q6" s="87"/>
      <c r="R6" s="87"/>
      <c r="S6" s="87"/>
      <c r="T6" s="87"/>
      <c r="U6" s="88"/>
      <c r="W6" s="387" t="str">
        <f>IF(COUNTA(M6:U6)=0,"☜ 月次の人件費を入力",IF(COUNTA(M6:U6)=9,"入力完了","☜残り"&amp;9-COUNTA(M6:U6)&amp;"か月未入力"))</f>
        <v>☜ 月次の人件費を入力</v>
      </c>
      <c r="AA6" s="394" t="s">
        <v>359</v>
      </c>
      <c r="AB6" s="73">
        <f>COUNTBLANK(M9:U11)</f>
        <v>27</v>
      </c>
      <c r="AC6" s="73">
        <v>27</v>
      </c>
    </row>
    <row r="7" spans="1:29" ht="22.5" customHeight="1" thickBot="1">
      <c r="A7" s="8"/>
      <c r="B7" s="14"/>
      <c r="C7" s="14"/>
      <c r="D7" s="14"/>
      <c r="E7" s="14"/>
      <c r="F7" s="74"/>
      <c r="G7" s="74"/>
      <c r="H7" s="75"/>
      <c r="I7" s="510"/>
      <c r="J7" s="430"/>
      <c r="K7" s="520" t="s">
        <v>249</v>
      </c>
      <c r="L7" s="521"/>
      <c r="M7" s="89"/>
      <c r="N7" s="90"/>
      <c r="O7" s="90"/>
      <c r="P7" s="90"/>
      <c r="Q7" s="90"/>
      <c r="R7" s="90"/>
      <c r="S7" s="90"/>
      <c r="T7" s="90"/>
      <c r="U7" s="91"/>
      <c r="W7" s="387" t="str">
        <f>IF(COUNTA(M7:U7)=0,"☜ 決算書数値の1/12を入力",IF(COUNTA(M7:U7)=9,"入力完了","☜残り"&amp;9-COUNTA(M7:U7)&amp;"か月未入力"))</f>
        <v>☜ 決算書数値の1/12を入力</v>
      </c>
      <c r="AA7" s="394" t="s">
        <v>360</v>
      </c>
      <c r="AB7" s="73">
        <f>COUNTBLANK(M13:U15)</f>
        <v>27</v>
      </c>
      <c r="AC7" s="73">
        <v>27</v>
      </c>
    </row>
    <row r="8" spans="1:29" ht="22.5" customHeight="1" thickTop="1" thickBot="1">
      <c r="A8" s="8"/>
      <c r="B8" s="16">
        <f>COUNT(M8:U8)</f>
        <v>0</v>
      </c>
      <c r="C8" s="16">
        <f>IF($B8=0,1,"")</f>
        <v>1</v>
      </c>
      <c r="D8" s="16" t="str">
        <f>IF(AND($B8&gt;=1,$B8&lt;=4),$B8,"")</f>
        <v/>
      </c>
      <c r="E8" s="16" t="str">
        <f>IF($B8=5,1,"")</f>
        <v/>
      </c>
      <c r="F8" s="414" t="str">
        <f>IF(D8="","","☜残り"&amp;(5-D8)&amp;"ヵ月分を入力してください。")</f>
        <v/>
      </c>
      <c r="G8" s="414"/>
      <c r="H8" s="25" t="str">
        <f>IF(E8=1,"入力完了です。",IF(C8=1,"☜基準月の事業収入を5ヵ月分入力してください。",IF(D8&gt;=1,F8,"")))</f>
        <v>☜基準月の事業収入を5ヵ月分入力してください。</v>
      </c>
      <c r="I8" s="510"/>
      <c r="J8" s="431"/>
      <c r="K8" s="489" t="s">
        <v>14</v>
      </c>
      <c r="L8" s="490"/>
      <c r="M8" s="370" t="str">
        <f>IF(COUNTBLANK(M5:M7)=3,"",SUM(M5:M7))</f>
        <v/>
      </c>
      <c r="N8" s="370" t="str">
        <f>IF(COUNTBLANK(N5:N7)=3,"",SUM(N5:N7))</f>
        <v/>
      </c>
      <c r="O8" s="370" t="str">
        <f>IF(COUNTBLANK(O5:O7)=3,"",SUM(O5:O7))</f>
        <v/>
      </c>
      <c r="P8" s="370" t="str">
        <f t="shared" ref="P8:U8" si="0">IF(COUNTBLANK(P5:P7)=3,"",SUM(P5:P7))</f>
        <v/>
      </c>
      <c r="Q8" s="370" t="str">
        <f t="shared" si="0"/>
        <v/>
      </c>
      <c r="R8" s="370" t="str">
        <f t="shared" si="0"/>
        <v/>
      </c>
      <c r="S8" s="370" t="str">
        <f t="shared" si="0"/>
        <v/>
      </c>
      <c r="T8" s="370" t="str">
        <f t="shared" si="0"/>
        <v/>
      </c>
      <c r="U8" s="371" t="str">
        <f t="shared" si="0"/>
        <v/>
      </c>
      <c r="W8" s="364"/>
      <c r="AA8" s="394" t="s">
        <v>361</v>
      </c>
      <c r="AB8" s="73">
        <f>COUNTBLANK(M17:U19)</f>
        <v>27</v>
      </c>
      <c r="AC8" s="73">
        <v>27</v>
      </c>
    </row>
    <row r="9" spans="1:29" ht="22.5" customHeight="1" thickTop="1">
      <c r="A9" s="8"/>
      <c r="B9" s="16"/>
      <c r="C9" s="16"/>
      <c r="D9" s="16"/>
      <c r="E9" s="16"/>
      <c r="F9" s="17"/>
      <c r="G9" s="17"/>
      <c r="H9" s="25"/>
      <c r="I9" s="510"/>
      <c r="J9" s="429" t="s">
        <v>1</v>
      </c>
      <c r="K9" s="522" t="s">
        <v>55</v>
      </c>
      <c r="L9" s="523"/>
      <c r="M9" s="83"/>
      <c r="N9" s="84"/>
      <c r="O9" s="84"/>
      <c r="P9" s="84"/>
      <c r="Q9" s="84"/>
      <c r="R9" s="84"/>
      <c r="S9" s="84"/>
      <c r="T9" s="84"/>
      <c r="U9" s="85"/>
      <c r="W9" s="386" t="str">
        <f>IF(COUNTA(M9:U9)=0,"☜ 月次の営業利益を入力",IF(COUNTA(M9:U9)=9,"入力完了","☜残り"&amp;9-COUNTA(M9:U9)&amp;"か月未入力"))</f>
        <v>☜ 月次の営業利益を入力</v>
      </c>
      <c r="AA9" s="395" t="s">
        <v>362</v>
      </c>
      <c r="AB9" s="395">
        <f>SUM(AB5:AB8)</f>
        <v>108</v>
      </c>
      <c r="AC9" s="395">
        <f>SUM(AC5:AC8)</f>
        <v>108</v>
      </c>
    </row>
    <row r="10" spans="1:29" ht="22.5" customHeight="1">
      <c r="A10" s="8"/>
      <c r="B10" s="16"/>
      <c r="C10" s="16"/>
      <c r="D10" s="16"/>
      <c r="E10" s="16"/>
      <c r="F10" s="17"/>
      <c r="G10" s="17"/>
      <c r="H10" s="25"/>
      <c r="I10" s="510"/>
      <c r="J10" s="430"/>
      <c r="K10" s="526" t="s">
        <v>56</v>
      </c>
      <c r="L10" s="527"/>
      <c r="M10" s="86"/>
      <c r="N10" s="87"/>
      <c r="O10" s="87"/>
      <c r="P10" s="87"/>
      <c r="Q10" s="87"/>
      <c r="R10" s="87"/>
      <c r="S10" s="87"/>
      <c r="T10" s="87"/>
      <c r="U10" s="88"/>
      <c r="W10" s="387" t="str">
        <f>IF(COUNTA(M10:U10)=0,"☜ 月次の人件費を入力",IF(COUNTA(M10:U10)=9,"入力完了","☜残り"&amp;9-COUNTA(M10:U10)&amp;"か月未入力"))</f>
        <v>☜ 月次の人件費を入力</v>
      </c>
    </row>
    <row r="11" spans="1:29" ht="22.5" customHeight="1" thickBot="1">
      <c r="A11" s="8"/>
      <c r="B11" s="16"/>
      <c r="C11" s="16"/>
      <c r="D11" s="16"/>
      <c r="E11" s="16"/>
      <c r="F11" s="17"/>
      <c r="G11" s="17"/>
      <c r="H11" s="25"/>
      <c r="I11" s="510"/>
      <c r="J11" s="430"/>
      <c r="K11" s="520" t="s">
        <v>249</v>
      </c>
      <c r="L11" s="521"/>
      <c r="M11" s="89"/>
      <c r="N11" s="90"/>
      <c r="O11" s="90"/>
      <c r="P11" s="90"/>
      <c r="Q11" s="90"/>
      <c r="R11" s="90"/>
      <c r="S11" s="90"/>
      <c r="T11" s="90"/>
      <c r="U11" s="91"/>
      <c r="W11" s="387" t="str">
        <f>IF(COUNTA(M11:U11)=0,"☜ 決算書数値の1/12を入力",IF(COUNTA(M11:U11)=9,"入力完了","☜残り"&amp;9-COUNTA(M11:U11)&amp;"か月未入力"))</f>
        <v>☜ 決算書数値の1/12を入力</v>
      </c>
    </row>
    <row r="12" spans="1:29" ht="22.5" customHeight="1" thickTop="1" thickBot="1">
      <c r="A12" s="8"/>
      <c r="B12" s="16">
        <f>COUNT(M12:U12)</f>
        <v>0</v>
      </c>
      <c r="C12" s="16">
        <f>IF($B12=0,1,"")</f>
        <v>1</v>
      </c>
      <c r="D12" s="16" t="str">
        <f>IF(AND($B12&gt;=1,$B12&lt;=4),$B12,"")</f>
        <v/>
      </c>
      <c r="E12" s="16" t="str">
        <f>IF($B12=5,1,"")</f>
        <v/>
      </c>
      <c r="F12" s="414" t="str">
        <f>IF(D12="","","☜残り"&amp;(5-D12)&amp;"ヵ月分を入力してください。")</f>
        <v/>
      </c>
      <c r="G12" s="414"/>
      <c r="H12" s="25" t="str">
        <f>IF(E12=1,"入力完了です。",IF(C12=1,"☜基準月の事業収入を5ヵ月分入力してください。",IF(D12&gt;=1,F12,"")))</f>
        <v>☜基準月の事業収入を5ヵ月分入力してください。</v>
      </c>
      <c r="I12" s="510"/>
      <c r="J12" s="431"/>
      <c r="K12" s="489" t="s">
        <v>14</v>
      </c>
      <c r="L12" s="490"/>
      <c r="M12" s="370" t="str">
        <f>IF(COUNTBLANK(M9:M11)=3,"",SUM(M9:M11))</f>
        <v/>
      </c>
      <c r="N12" s="370" t="str">
        <f>IF(COUNTBLANK(N9:N11)=3,"",SUM(N9:N11))</f>
        <v/>
      </c>
      <c r="O12" s="370" t="str">
        <f t="shared" ref="O12:U12" si="1">IF(COUNTBLANK(O9:O11)=3,"",SUM(O9:O11))</f>
        <v/>
      </c>
      <c r="P12" s="370" t="str">
        <f t="shared" si="1"/>
        <v/>
      </c>
      <c r="Q12" s="370" t="str">
        <f t="shared" si="1"/>
        <v/>
      </c>
      <c r="R12" s="370" t="str">
        <f t="shared" si="1"/>
        <v/>
      </c>
      <c r="S12" s="370" t="str">
        <f t="shared" si="1"/>
        <v/>
      </c>
      <c r="T12" s="370" t="str">
        <f t="shared" si="1"/>
        <v/>
      </c>
      <c r="U12" s="371" t="str">
        <f t="shared" si="1"/>
        <v/>
      </c>
      <c r="W12" s="365"/>
    </row>
    <row r="13" spans="1:29" ht="22.5" customHeight="1" thickTop="1">
      <c r="A13" s="8"/>
      <c r="B13" s="16"/>
      <c r="C13" s="16"/>
      <c r="D13" s="16"/>
      <c r="E13" s="16"/>
      <c r="F13" s="17"/>
      <c r="G13" s="17"/>
      <c r="H13" s="25"/>
      <c r="I13" s="510"/>
      <c r="J13" s="429" t="s">
        <v>2</v>
      </c>
      <c r="K13" s="522" t="s">
        <v>55</v>
      </c>
      <c r="L13" s="523"/>
      <c r="M13" s="83"/>
      <c r="N13" s="84"/>
      <c r="O13" s="84"/>
      <c r="P13" s="84"/>
      <c r="Q13" s="84"/>
      <c r="R13" s="84"/>
      <c r="S13" s="84"/>
      <c r="T13" s="84"/>
      <c r="U13" s="85"/>
      <c r="W13" s="386" t="str">
        <f>IF(COUNTA(M13:U13)=0,"☜ 月次の営業利益を入力",IF(COUNTA(M13:U13)=9,"入力完了","☜残り"&amp;9-COUNTA(M13:U13)&amp;"か月未入力"))</f>
        <v>☜ 月次の営業利益を入力</v>
      </c>
    </row>
    <row r="14" spans="1:29" ht="22.5" customHeight="1">
      <c r="A14" s="8"/>
      <c r="B14" s="16"/>
      <c r="C14" s="16"/>
      <c r="D14" s="16"/>
      <c r="E14" s="16"/>
      <c r="F14" s="17"/>
      <c r="G14" s="17"/>
      <c r="H14" s="25"/>
      <c r="I14" s="510"/>
      <c r="J14" s="430"/>
      <c r="K14" s="526" t="s">
        <v>56</v>
      </c>
      <c r="L14" s="527"/>
      <c r="M14" s="86"/>
      <c r="N14" s="87"/>
      <c r="O14" s="87"/>
      <c r="P14" s="87"/>
      <c r="Q14" s="87"/>
      <c r="R14" s="87"/>
      <c r="S14" s="87"/>
      <c r="T14" s="87"/>
      <c r="U14" s="88"/>
      <c r="W14" s="387" t="str">
        <f>IF(COUNTA(M14:U14)=0,"☜ 月次の人件費を入力",IF(COUNTA(M14:U14)=9,"入力完了","☜残り"&amp;9-COUNTA(M14:U14)&amp;"か月未入力"))</f>
        <v>☜ 月次の人件費を入力</v>
      </c>
    </row>
    <row r="15" spans="1:29" ht="22.5" customHeight="1" thickBot="1">
      <c r="A15" s="8"/>
      <c r="B15" s="16"/>
      <c r="C15" s="16"/>
      <c r="D15" s="16"/>
      <c r="E15" s="16"/>
      <c r="F15" s="17"/>
      <c r="G15" s="17"/>
      <c r="H15" s="25"/>
      <c r="I15" s="510"/>
      <c r="J15" s="430"/>
      <c r="K15" s="520" t="s">
        <v>249</v>
      </c>
      <c r="L15" s="521"/>
      <c r="M15" s="89"/>
      <c r="N15" s="90"/>
      <c r="O15" s="90"/>
      <c r="P15" s="90"/>
      <c r="Q15" s="90"/>
      <c r="R15" s="90"/>
      <c r="S15" s="90"/>
      <c r="T15" s="90"/>
      <c r="U15" s="91"/>
      <c r="W15" s="387" t="str">
        <f>IF(COUNTA(M15:U15)=0,"☜ 決算書数値の1/12を入力",IF(COUNTA(M15:U15)=9,"入力完了","☜残り"&amp;9-COUNTA(M15:U15)&amp;"か月未入力"))</f>
        <v>☜ 決算書数値の1/12を入力</v>
      </c>
    </row>
    <row r="16" spans="1:29" ht="22.5" customHeight="1" thickTop="1" thickBot="1">
      <c r="A16" s="8"/>
      <c r="B16" s="16">
        <f>COUNT(M16:U16)</f>
        <v>0</v>
      </c>
      <c r="C16" s="16">
        <f>IF($B16=0,1,"")</f>
        <v>1</v>
      </c>
      <c r="D16" s="16" t="str">
        <f>IF(AND($B16&gt;=1,$B16&lt;=4),$B16,"")</f>
        <v/>
      </c>
      <c r="E16" s="16" t="str">
        <f>IF($B16=5,1,"")</f>
        <v/>
      </c>
      <c r="F16" s="414" t="str">
        <f t="shared" ref="F16" si="2">IF(D16="","","☜残り"&amp;(5-D16)&amp;"ヵ月分を入力してください。")</f>
        <v/>
      </c>
      <c r="G16" s="414"/>
      <c r="H16" s="25" t="str">
        <f>IF(E16=1,"入力完了です。",IF(C16=1,"☜基準月の事業収入を5ヵ月分入力してください。",IF(D16&gt;=1,F16,"")))</f>
        <v>☜基準月の事業収入を5ヵ月分入力してください。</v>
      </c>
      <c r="I16" s="511"/>
      <c r="J16" s="432"/>
      <c r="K16" s="515" t="s">
        <v>14</v>
      </c>
      <c r="L16" s="516"/>
      <c r="M16" s="370" t="str">
        <f>IF(COUNTBLANK(M13:M15)=3,"",SUM(M13:M15))</f>
        <v/>
      </c>
      <c r="N16" s="370" t="str">
        <f>IF(COUNTBLANK(N13:N15)=3,"",SUM(N13:N15))</f>
        <v/>
      </c>
      <c r="O16" s="370" t="str">
        <f t="shared" ref="O16:U16" si="3">IF(COUNTBLANK(O13:O15)=3,"",SUM(O13:O15))</f>
        <v/>
      </c>
      <c r="P16" s="370" t="str">
        <f t="shared" si="3"/>
        <v/>
      </c>
      <c r="Q16" s="370" t="str">
        <f t="shared" si="3"/>
        <v/>
      </c>
      <c r="R16" s="370" t="str">
        <f t="shared" si="3"/>
        <v/>
      </c>
      <c r="S16" s="370" t="str">
        <f t="shared" si="3"/>
        <v/>
      </c>
      <c r="T16" s="370" t="str">
        <f t="shared" si="3"/>
        <v/>
      </c>
      <c r="U16" s="371" t="str">
        <f t="shared" si="3"/>
        <v/>
      </c>
      <c r="W16" s="365"/>
    </row>
    <row r="17" spans="1:23" ht="22.5" customHeight="1" thickTop="1">
      <c r="A17" s="8"/>
      <c r="B17" s="16"/>
      <c r="C17" s="16"/>
      <c r="D17" s="16"/>
      <c r="E17" s="16"/>
      <c r="F17" s="17"/>
      <c r="G17" s="17"/>
      <c r="H17" s="25"/>
      <c r="I17" s="494" t="s">
        <v>25</v>
      </c>
      <c r="J17" s="497" t="s">
        <v>15</v>
      </c>
      <c r="K17" s="524" t="s">
        <v>55</v>
      </c>
      <c r="L17" s="525"/>
      <c r="M17" s="92"/>
      <c r="N17" s="93"/>
      <c r="O17" s="93"/>
      <c r="P17" s="93"/>
      <c r="Q17" s="93"/>
      <c r="R17" s="93"/>
      <c r="S17" s="93"/>
      <c r="T17" s="93"/>
      <c r="U17" s="94"/>
      <c r="W17" s="386" t="str">
        <f>IF(COUNTA(M17:U17)=0,"☜ 月次の営業利益を入力",IF(COUNTA(M17:U17)=9,"入力完了","☜残り"&amp;9-COUNTA(M17:U17)&amp;"か月未入力"))</f>
        <v>☜ 月次の営業利益を入力</v>
      </c>
    </row>
    <row r="18" spans="1:23" ht="22.5" customHeight="1">
      <c r="A18" s="8"/>
      <c r="B18" s="16"/>
      <c r="C18" s="16"/>
      <c r="D18" s="16"/>
      <c r="E18" s="16"/>
      <c r="F18" s="17"/>
      <c r="G18" s="17"/>
      <c r="H18" s="25"/>
      <c r="I18" s="495"/>
      <c r="J18" s="498"/>
      <c r="K18" s="526" t="s">
        <v>56</v>
      </c>
      <c r="L18" s="527"/>
      <c r="M18" s="55"/>
      <c r="N18" s="43"/>
      <c r="O18" s="43"/>
      <c r="P18" s="43"/>
      <c r="Q18" s="43"/>
      <c r="R18" s="43"/>
      <c r="S18" s="43"/>
      <c r="T18" s="43"/>
      <c r="U18" s="56"/>
      <c r="W18" s="387" t="str">
        <f>IF(COUNTA(M18:U18)=0,"☜ 月次の人件費を入力",IF(COUNTA(M18:U18)=9,"入力完了","☜残り"&amp;9-COUNTA(M18:U18)&amp;"か月未入力"))</f>
        <v>☜ 月次の人件費を入力</v>
      </c>
    </row>
    <row r="19" spans="1:23" ht="22.5" customHeight="1" thickBot="1">
      <c r="A19" s="8"/>
      <c r="B19" s="16"/>
      <c r="C19" s="16"/>
      <c r="D19" s="16"/>
      <c r="E19" s="16"/>
      <c r="F19" s="17"/>
      <c r="G19" s="17"/>
      <c r="H19" s="25"/>
      <c r="I19" s="495"/>
      <c r="J19" s="498"/>
      <c r="K19" s="520" t="s">
        <v>106</v>
      </c>
      <c r="L19" s="521"/>
      <c r="M19" s="95"/>
      <c r="N19" s="96"/>
      <c r="O19" s="96"/>
      <c r="P19" s="96"/>
      <c r="Q19" s="96"/>
      <c r="R19" s="96"/>
      <c r="S19" s="96"/>
      <c r="T19" s="96"/>
      <c r="U19" s="97"/>
      <c r="W19" s="387" t="str">
        <f>IF(COUNTA(M19:U19)=0,"☜ 決算書数値の1/12を入力",IF(COUNTA(M19:U19)=9,"入力完了","☜残り"&amp;9-COUNTA(M19:U19)&amp;"か月未入力"))</f>
        <v>☜ 決算書数値の1/12を入力</v>
      </c>
    </row>
    <row r="20" spans="1:23" ht="22.5" customHeight="1" thickTop="1" thickBot="1">
      <c r="A20" s="8"/>
      <c r="B20" s="16">
        <f>COUNT(M20:U20)</f>
        <v>0</v>
      </c>
      <c r="C20" s="16">
        <f>IF($B20=0,1,"")</f>
        <v>1</v>
      </c>
      <c r="D20" s="16" t="str">
        <f>IF(AND($B20&gt;=1,$B20&lt;=4),$B20,"")</f>
        <v/>
      </c>
      <c r="E20" s="16" t="str">
        <f>IF($B20=5,1,"")</f>
        <v/>
      </c>
      <c r="F20" s="414" t="str">
        <f>IF(D20="","","☜残り"&amp;(5-D20)&amp;"ヵ月分、必要により入力してください。")</f>
        <v/>
      </c>
      <c r="G20" s="414"/>
      <c r="H20" s="25" t="str">
        <f>IF(E20=1,"入力完了です。",IF(C20=1,"☜対象月の事業収入を5ヵ月分入力してください。",IF(D20&gt;=1,F20,"")))</f>
        <v>☜対象月の事業収入を5ヵ月分入力してください。</v>
      </c>
      <c r="I20" s="496"/>
      <c r="J20" s="499"/>
      <c r="K20" s="507" t="s">
        <v>14</v>
      </c>
      <c r="L20" s="508"/>
      <c r="M20" s="370" t="str">
        <f>IF(COUNTBLANK(M17:M19)=3,"",SUM(M17:M19))</f>
        <v/>
      </c>
      <c r="N20" s="370" t="str">
        <f>IF(COUNTBLANK(N17:N19)=3,"",SUM(N17:N19))</f>
        <v/>
      </c>
      <c r="O20" s="370" t="str">
        <f t="shared" ref="O20:U20" si="4">IF(COUNTBLANK(O17:O19)=3,"",SUM(O17:O19))</f>
        <v/>
      </c>
      <c r="P20" s="370" t="str">
        <f t="shared" si="4"/>
        <v/>
      </c>
      <c r="Q20" s="370" t="str">
        <f t="shared" si="4"/>
        <v/>
      </c>
      <c r="R20" s="370" t="str">
        <f t="shared" si="4"/>
        <v/>
      </c>
      <c r="S20" s="370" t="str">
        <f t="shared" si="4"/>
        <v/>
      </c>
      <c r="T20" s="370" t="str">
        <f t="shared" si="4"/>
        <v/>
      </c>
      <c r="U20" s="371" t="str">
        <f t="shared" si="4"/>
        <v/>
      </c>
      <c r="W20" s="366"/>
    </row>
    <row r="21" spans="1:23" ht="20.25" customHeight="1">
      <c r="C21" s="14" t="s">
        <v>12</v>
      </c>
      <c r="I21" s="64" t="s">
        <v>29</v>
      </c>
    </row>
    <row r="22" spans="1:23" ht="20.25" customHeight="1">
      <c r="C22" s="14"/>
      <c r="K22" s="162" t="s">
        <v>107</v>
      </c>
      <c r="L22" s="162"/>
    </row>
    <row r="23" spans="1:23" ht="20.25" customHeight="1">
      <c r="C23" s="14"/>
      <c r="K23" s="162" t="s">
        <v>108</v>
      </c>
      <c r="L23" s="162"/>
    </row>
    <row r="24" spans="1:23" ht="20.25" customHeight="1">
      <c r="C24" s="215"/>
      <c r="K24" s="162"/>
      <c r="L24" s="162"/>
    </row>
    <row r="25" spans="1:23" ht="22.5" customHeight="1" thickBot="1">
      <c r="I25" s="217" t="s">
        <v>220</v>
      </c>
      <c r="J25" s="81"/>
      <c r="K25" s="81"/>
      <c r="L25" s="81"/>
      <c r="M25" s="81"/>
      <c r="N25" s="186" t="s">
        <v>218</v>
      </c>
      <c r="O25" s="81"/>
      <c r="P25" s="81"/>
      <c r="Q25" s="81"/>
      <c r="R25" s="81"/>
      <c r="S25" s="81"/>
      <c r="T25" s="81"/>
      <c r="U25" s="81"/>
    </row>
    <row r="26" spans="1:23" ht="22.5" customHeight="1" thickBot="1">
      <c r="I26" s="467"/>
      <c r="J26" s="468"/>
      <c r="K26" s="468"/>
      <c r="L26" s="469"/>
      <c r="M26" s="26">
        <v>4</v>
      </c>
      <c r="N26" s="26">
        <v>5</v>
      </c>
      <c r="O26" s="26">
        <v>6</v>
      </c>
      <c r="P26" s="26">
        <v>7</v>
      </c>
      <c r="Q26" s="26">
        <v>8</v>
      </c>
      <c r="R26" s="26">
        <v>9</v>
      </c>
      <c r="S26" s="26">
        <v>10</v>
      </c>
      <c r="T26" s="26">
        <v>11</v>
      </c>
      <c r="U26" s="27">
        <v>12</v>
      </c>
    </row>
    <row r="27" spans="1:23" ht="22.5" customHeight="1" thickTop="1">
      <c r="I27" s="470" t="s">
        <v>16</v>
      </c>
      <c r="J27" s="471"/>
      <c r="K27" s="476" t="s">
        <v>0</v>
      </c>
      <c r="L27" s="477"/>
      <c r="M27" s="372" t="str">
        <f>IF(M8="","",M8)</f>
        <v/>
      </c>
      <c r="N27" s="373" t="str">
        <f t="shared" ref="N27" si="5">IF(N8="","",N8)</f>
        <v/>
      </c>
      <c r="O27" s="373" t="str">
        <f t="shared" ref="O27:T27" si="6">IF(O8="","",O8)</f>
        <v/>
      </c>
      <c r="P27" s="373" t="str">
        <f t="shared" si="6"/>
        <v/>
      </c>
      <c r="Q27" s="373" t="str">
        <f t="shared" si="6"/>
        <v/>
      </c>
      <c r="R27" s="373" t="str">
        <f t="shared" si="6"/>
        <v/>
      </c>
      <c r="S27" s="373" t="str">
        <f t="shared" si="6"/>
        <v/>
      </c>
      <c r="T27" s="373" t="str">
        <f t="shared" si="6"/>
        <v/>
      </c>
      <c r="U27" s="374" t="str">
        <f t="shared" ref="U27" si="7">IF(U8="","",U8)</f>
        <v/>
      </c>
      <c r="W27" s="478" t="s">
        <v>257</v>
      </c>
    </row>
    <row r="28" spans="1:23" ht="22.5" customHeight="1">
      <c r="I28" s="472"/>
      <c r="J28" s="473"/>
      <c r="K28" s="476" t="s">
        <v>1</v>
      </c>
      <c r="L28" s="477"/>
      <c r="M28" s="375" t="str">
        <f>IF(M12="","",M12)</f>
        <v/>
      </c>
      <c r="N28" s="336" t="str">
        <f>IF(N12="","",N12)</f>
        <v/>
      </c>
      <c r="O28" s="336" t="str">
        <f t="shared" ref="O28:T28" si="8">IF(O12="","",O12)</f>
        <v/>
      </c>
      <c r="P28" s="336" t="str">
        <f t="shared" si="8"/>
        <v/>
      </c>
      <c r="Q28" s="336" t="str">
        <f t="shared" si="8"/>
        <v/>
      </c>
      <c r="R28" s="336" t="str">
        <f t="shared" si="8"/>
        <v/>
      </c>
      <c r="S28" s="336" t="str">
        <f t="shared" si="8"/>
        <v/>
      </c>
      <c r="T28" s="336" t="str">
        <f t="shared" si="8"/>
        <v/>
      </c>
      <c r="U28" s="376" t="str">
        <f>IF(U12="","",U12)</f>
        <v/>
      </c>
      <c r="W28" s="479"/>
    </row>
    <row r="29" spans="1:23" ht="22.5" customHeight="1" thickBot="1">
      <c r="I29" s="474"/>
      <c r="J29" s="475"/>
      <c r="K29" s="481" t="s">
        <v>2</v>
      </c>
      <c r="L29" s="482"/>
      <c r="M29" s="377" t="str">
        <f>IF(M16="","",M16)</f>
        <v/>
      </c>
      <c r="N29" s="378" t="str">
        <f>IF(N16="","",N16)</f>
        <v/>
      </c>
      <c r="O29" s="378" t="str">
        <f t="shared" ref="O29:T29" si="9">IF(O16="","",O16)</f>
        <v/>
      </c>
      <c r="P29" s="378" t="str">
        <f t="shared" si="9"/>
        <v/>
      </c>
      <c r="Q29" s="378" t="str">
        <f t="shared" si="9"/>
        <v/>
      </c>
      <c r="R29" s="378" t="str">
        <f t="shared" si="9"/>
        <v/>
      </c>
      <c r="S29" s="378" t="str">
        <f t="shared" si="9"/>
        <v/>
      </c>
      <c r="T29" s="378" t="str">
        <f t="shared" si="9"/>
        <v/>
      </c>
      <c r="U29" s="379" t="str">
        <f>IF(U16="","",U16)</f>
        <v/>
      </c>
      <c r="W29" s="479"/>
    </row>
    <row r="30" spans="1:23" ht="22.5" customHeight="1" thickBot="1">
      <c r="I30" s="483" t="s">
        <v>25</v>
      </c>
      <c r="J30" s="484"/>
      <c r="K30" s="485" t="s">
        <v>15</v>
      </c>
      <c r="L30" s="486"/>
      <c r="M30" s="380" t="str">
        <f>IF(M20="","",M20)</f>
        <v/>
      </c>
      <c r="N30" s="381" t="str">
        <f>IF(N20="","",N20)</f>
        <v/>
      </c>
      <c r="O30" s="381" t="str">
        <f t="shared" ref="O30:T30" si="10">IF(O20="","",O20)</f>
        <v/>
      </c>
      <c r="P30" s="381" t="str">
        <f t="shared" si="10"/>
        <v/>
      </c>
      <c r="Q30" s="381" t="str">
        <f t="shared" si="10"/>
        <v/>
      </c>
      <c r="R30" s="381" t="str">
        <f t="shared" si="10"/>
        <v/>
      </c>
      <c r="S30" s="381" t="str">
        <f t="shared" si="10"/>
        <v/>
      </c>
      <c r="T30" s="381" t="str">
        <f t="shared" si="10"/>
        <v/>
      </c>
      <c r="U30" s="382" t="str">
        <f>IF(U20="","",U20)</f>
        <v/>
      </c>
      <c r="W30" s="480"/>
    </row>
    <row r="31" spans="1:23" ht="18.75" customHeight="1"/>
    <row r="32" spans="1:23" ht="18.75" customHeight="1"/>
    <row r="33" spans="9:23" ht="12" customHeight="1"/>
    <row r="34" spans="9:23" ht="18.75" customHeight="1" thickBot="1">
      <c r="I34" s="217" t="s">
        <v>221</v>
      </c>
      <c r="O34" s="37"/>
      <c r="P34" s="37"/>
      <c r="Q34" s="37"/>
      <c r="R34" s="37"/>
      <c r="S34" s="37"/>
      <c r="T34" s="519" t="s">
        <v>26</v>
      </c>
      <c r="U34" s="519"/>
    </row>
    <row r="35" spans="9:23" ht="17.25" customHeight="1" thickBot="1">
      <c r="I35" s="443"/>
      <c r="J35" s="469"/>
      <c r="K35" s="517" t="s">
        <v>112</v>
      </c>
      <c r="L35" s="518"/>
      <c r="M35" s="26">
        <v>4</v>
      </c>
      <c r="N35" s="26">
        <v>5</v>
      </c>
      <c r="O35" s="26">
        <v>6</v>
      </c>
      <c r="P35" s="26">
        <v>7</v>
      </c>
      <c r="Q35" s="26">
        <v>8</v>
      </c>
      <c r="R35" s="26">
        <v>9</v>
      </c>
      <c r="S35" s="26">
        <v>10</v>
      </c>
      <c r="T35" s="26">
        <v>11</v>
      </c>
      <c r="U35" s="27">
        <v>12</v>
      </c>
      <c r="W35" s="368" t="s">
        <v>52</v>
      </c>
    </row>
    <row r="36" spans="9:23" ht="17.25" customHeight="1" thickTop="1">
      <c r="I36" s="509" t="s">
        <v>16</v>
      </c>
      <c r="J36" s="429" t="s">
        <v>0</v>
      </c>
      <c r="K36" s="491" t="s">
        <v>55</v>
      </c>
      <c r="L36" s="236" t="s">
        <v>237</v>
      </c>
      <c r="M36" s="200"/>
      <c r="N36" s="201"/>
      <c r="O36" s="201"/>
      <c r="P36" s="201"/>
      <c r="Q36" s="201"/>
      <c r="R36" s="201"/>
      <c r="S36" s="201"/>
      <c r="T36" s="201"/>
      <c r="U36" s="202"/>
      <c r="W36" s="386" t="str">
        <f>IF(COUNTA(M36:U36)=0,"☜ 月次売上金額入力",IF(COUNTA(M36:U36)=9,"入力完了","☜残り"&amp;9-COUNTA(M36:U36)&amp;"か月未入力"))</f>
        <v>☜ 月次売上金額入力</v>
      </c>
    </row>
    <row r="37" spans="9:23" ht="17.25" customHeight="1">
      <c r="I37" s="510"/>
      <c r="J37" s="430"/>
      <c r="K37" s="492"/>
      <c r="L37" s="237" t="s">
        <v>238</v>
      </c>
      <c r="M37" s="238"/>
      <c r="N37" s="239"/>
      <c r="O37" s="239"/>
      <c r="P37" s="239"/>
      <c r="Q37" s="239"/>
      <c r="R37" s="239"/>
      <c r="S37" s="239"/>
      <c r="T37" s="239"/>
      <c r="U37" s="240"/>
      <c r="W37" s="388" t="str">
        <f>IF(COUNTA(M37:U37)=0,"☜ 月次の差引原価入力",IF(COUNTA(M37:U37)=9,"入力完了","☜残り"&amp;9-COUNTA(M37:U37)&amp;"か月未入力"))</f>
        <v>☜ 月次の差引原価入力</v>
      </c>
    </row>
    <row r="38" spans="9:23" ht="17.25" customHeight="1">
      <c r="I38" s="510"/>
      <c r="J38" s="430"/>
      <c r="K38" s="492"/>
      <c r="L38" s="171" t="s">
        <v>239</v>
      </c>
      <c r="M38" s="203"/>
      <c r="N38" s="204"/>
      <c r="O38" s="204"/>
      <c r="P38" s="204"/>
      <c r="Q38" s="204"/>
      <c r="R38" s="204"/>
      <c r="S38" s="204"/>
      <c r="T38" s="204"/>
      <c r="U38" s="205"/>
      <c r="W38" s="388" t="str">
        <f>IF(COUNTA(M38:U38)=0,"☜ 月次の経費計入力",IF(COUNTA(M38:U38)=9,"入力完了","☜残り"&amp;9-COUNTA(M38:U38)&amp;"か月未入力"))</f>
        <v>☜ 月次の経費計入力</v>
      </c>
    </row>
    <row r="39" spans="9:23" ht="17.25" customHeight="1">
      <c r="I39" s="510"/>
      <c r="J39" s="430"/>
      <c r="K39" s="493"/>
      <c r="L39" s="249" t="s">
        <v>241</v>
      </c>
      <c r="M39" s="383" t="str">
        <f>IF(COUNTBLANK(M36:M38)=3,"",M36-M37-M38)</f>
        <v/>
      </c>
      <c r="N39" s="384" t="str">
        <f>IF(COUNTBLANK(N36:N38)=3,"",N36-N37-N38)</f>
        <v/>
      </c>
      <c r="O39" s="384" t="str">
        <f t="shared" ref="O39:U39" si="11">IF(COUNTBLANK(O36:O38)=3,"",O36-O37-O38)</f>
        <v/>
      </c>
      <c r="P39" s="384" t="str">
        <f t="shared" si="11"/>
        <v/>
      </c>
      <c r="Q39" s="384" t="str">
        <f t="shared" si="11"/>
        <v/>
      </c>
      <c r="R39" s="384" t="str">
        <f t="shared" si="11"/>
        <v/>
      </c>
      <c r="S39" s="384" t="str">
        <f t="shared" si="11"/>
        <v/>
      </c>
      <c r="T39" s="384" t="str">
        <f t="shared" si="11"/>
        <v/>
      </c>
      <c r="U39" s="385" t="str">
        <f t="shared" si="11"/>
        <v/>
      </c>
      <c r="W39" s="388"/>
    </row>
    <row r="40" spans="9:23" ht="17.25" customHeight="1">
      <c r="I40" s="510"/>
      <c r="J40" s="430"/>
      <c r="K40" s="512" t="s">
        <v>56</v>
      </c>
      <c r="L40" s="172" t="s">
        <v>113</v>
      </c>
      <c r="M40" s="206"/>
      <c r="N40" s="207"/>
      <c r="O40" s="207"/>
      <c r="P40" s="207"/>
      <c r="Q40" s="207"/>
      <c r="R40" s="207"/>
      <c r="S40" s="207"/>
      <c r="T40" s="207"/>
      <c r="U40" s="208"/>
      <c r="W40" s="387" t="str">
        <f>IF(COUNTA(M40:U40)=0,"☜ 月次の福利厚生費入力",IF(COUNTA(M40:U40)=9,"入力完了","☜残り"&amp;9-COUNTA(M40:U40)&amp;"か月未入力"))</f>
        <v>☜ 月次の福利厚生費入力</v>
      </c>
    </row>
    <row r="41" spans="9:23" ht="17.25" customHeight="1">
      <c r="I41" s="510"/>
      <c r="J41" s="430"/>
      <c r="K41" s="513"/>
      <c r="L41" s="246" t="s">
        <v>114</v>
      </c>
      <c r="M41" s="209"/>
      <c r="N41" s="210"/>
      <c r="O41" s="210"/>
      <c r="P41" s="210"/>
      <c r="Q41" s="210"/>
      <c r="R41" s="210"/>
      <c r="S41" s="210"/>
      <c r="T41" s="210"/>
      <c r="U41" s="211"/>
      <c r="W41" s="387" t="str">
        <f>IF(COUNTA(M41:U41)=0,"☜ 月次給料賃金入力",IF(COUNTA(M41:U41)=9,"入力完了","☜残り"&amp;9-COUNTA(M41:U41)&amp;"か月未入力"))</f>
        <v>☜ 月次給料賃金入力</v>
      </c>
    </row>
    <row r="42" spans="9:23" ht="17.25" customHeight="1" thickBot="1">
      <c r="I42" s="510"/>
      <c r="J42" s="430"/>
      <c r="K42" s="487" t="s">
        <v>249</v>
      </c>
      <c r="L42" s="488"/>
      <c r="M42" s="89"/>
      <c r="N42" s="90"/>
      <c r="O42" s="90"/>
      <c r="P42" s="90"/>
      <c r="Q42" s="90"/>
      <c r="R42" s="90"/>
      <c r="S42" s="90"/>
      <c r="T42" s="90"/>
      <c r="U42" s="91"/>
      <c r="W42" s="389" t="str">
        <f>IF(COUNTA(M42:U42)=0,"☜ 決算書数値の1/12を入力",IF(COUNTA(M42:U42)=9,"入力完了","☜残り"&amp;9-COUNTA(M42:U42)&amp;"か月未入力"))</f>
        <v>☜ 決算書数値の1/12を入力</v>
      </c>
    </row>
    <row r="43" spans="9:23" ht="17.25" customHeight="1" thickTop="1" thickBot="1">
      <c r="I43" s="510"/>
      <c r="J43" s="431"/>
      <c r="K43" s="489" t="s">
        <v>14</v>
      </c>
      <c r="L43" s="514"/>
      <c r="M43" s="370" t="str">
        <f>IF(AND(M39="",COUNTBLANK(M40:M42)=3),"",SUM(M39:M42))</f>
        <v/>
      </c>
      <c r="N43" s="370" t="str">
        <f t="shared" ref="N43:U43" si="12">IF(AND(N39="",COUNTBLANK(N40:N42)=3),"",SUM(N39:N42))</f>
        <v/>
      </c>
      <c r="O43" s="370" t="str">
        <f t="shared" si="12"/>
        <v/>
      </c>
      <c r="P43" s="370" t="str">
        <f t="shared" si="12"/>
        <v/>
      </c>
      <c r="Q43" s="370" t="str">
        <f t="shared" si="12"/>
        <v/>
      </c>
      <c r="R43" s="370" t="str">
        <f t="shared" si="12"/>
        <v/>
      </c>
      <c r="S43" s="370" t="str">
        <f t="shared" si="12"/>
        <v/>
      </c>
      <c r="T43" s="370" t="str">
        <f t="shared" si="12"/>
        <v/>
      </c>
      <c r="U43" s="370" t="str">
        <f t="shared" si="12"/>
        <v/>
      </c>
      <c r="W43" s="369"/>
    </row>
    <row r="44" spans="9:23" ht="17.25" customHeight="1" thickTop="1">
      <c r="I44" s="510"/>
      <c r="J44" s="429" t="s">
        <v>1</v>
      </c>
      <c r="K44" s="491" t="s">
        <v>55</v>
      </c>
      <c r="L44" s="236" t="s">
        <v>237</v>
      </c>
      <c r="M44" s="200"/>
      <c r="N44" s="201"/>
      <c r="O44" s="201"/>
      <c r="P44" s="201"/>
      <c r="Q44" s="201"/>
      <c r="R44" s="201"/>
      <c r="S44" s="201"/>
      <c r="T44" s="201"/>
      <c r="U44" s="202"/>
      <c r="W44" s="386" t="str">
        <f>IF(COUNTA(M44:U44)=0,"☜ 月次売上金額入力",IF(COUNTA(M44:U44)=9,"入力完了","☜残り"&amp;9-COUNTA(M44:U44)&amp;"か月未入力"))</f>
        <v>☜ 月次売上金額入力</v>
      </c>
    </row>
    <row r="45" spans="9:23" ht="17.25" customHeight="1">
      <c r="I45" s="510"/>
      <c r="J45" s="430"/>
      <c r="K45" s="492"/>
      <c r="L45" s="237" t="s">
        <v>238</v>
      </c>
      <c r="M45" s="238"/>
      <c r="N45" s="239"/>
      <c r="O45" s="239"/>
      <c r="P45" s="239"/>
      <c r="Q45" s="239"/>
      <c r="R45" s="239"/>
      <c r="S45" s="239"/>
      <c r="T45" s="239"/>
      <c r="U45" s="240"/>
      <c r="W45" s="388" t="str">
        <f>IF(COUNTA(M45:U45)=0,"☜ 月次の差引原価入力",IF(COUNTA(M45:U45)=9,"入力完了","☜残り"&amp;9-COUNTA(M45:U45)&amp;"か月未入力"))</f>
        <v>☜ 月次の差引原価入力</v>
      </c>
    </row>
    <row r="46" spans="9:23" ht="17.25" customHeight="1">
      <c r="I46" s="510"/>
      <c r="J46" s="430"/>
      <c r="K46" s="492"/>
      <c r="L46" s="171" t="s">
        <v>239</v>
      </c>
      <c r="M46" s="203"/>
      <c r="N46" s="204"/>
      <c r="O46" s="204"/>
      <c r="P46" s="204"/>
      <c r="Q46" s="204"/>
      <c r="R46" s="204"/>
      <c r="S46" s="204"/>
      <c r="T46" s="204"/>
      <c r="U46" s="205"/>
      <c r="W46" s="388" t="str">
        <f>IF(COUNTA(M46:U46)=0,"☜ 月次の経費計入力",IF(COUNTA(M46:U46)=9,"入力完了","☜残り"&amp;9-COUNTA(M46:U46)&amp;"か月未入力"))</f>
        <v>☜ 月次の経費計入力</v>
      </c>
    </row>
    <row r="47" spans="9:23" ht="17.25" customHeight="1">
      <c r="I47" s="510"/>
      <c r="J47" s="430"/>
      <c r="K47" s="493"/>
      <c r="L47" s="249" t="s">
        <v>241</v>
      </c>
      <c r="M47" s="383" t="str">
        <f>IF(COUNTBLANK(M44:M46)=3,"",M44-M45-M46)</f>
        <v/>
      </c>
      <c r="N47" s="384" t="str">
        <f>IF(COUNTBLANK(N44:N46)=3,"",N44-N45-N46)</f>
        <v/>
      </c>
      <c r="O47" s="384" t="str">
        <f t="shared" ref="O47" si="13">IF(COUNTBLANK(O44:O46)=3,"",O44-O45-O46)</f>
        <v/>
      </c>
      <c r="P47" s="384" t="str">
        <f t="shared" ref="P47" si="14">IF(COUNTBLANK(P44:P46)=3,"",P44-P45-P46)</f>
        <v/>
      </c>
      <c r="Q47" s="384" t="str">
        <f t="shared" ref="Q47" si="15">IF(COUNTBLANK(Q44:Q46)=3,"",Q44-Q45-Q46)</f>
        <v/>
      </c>
      <c r="R47" s="384" t="str">
        <f t="shared" ref="R47" si="16">IF(COUNTBLANK(R44:R46)=3,"",R44-R45-R46)</f>
        <v/>
      </c>
      <c r="S47" s="384" t="str">
        <f t="shared" ref="S47" si="17">IF(COUNTBLANK(S44:S46)=3,"",S44-S45-S46)</f>
        <v/>
      </c>
      <c r="T47" s="384" t="str">
        <f t="shared" ref="T47" si="18">IF(COUNTBLANK(T44:T46)=3,"",T44-T45-T46)</f>
        <v/>
      </c>
      <c r="U47" s="385" t="str">
        <f t="shared" ref="U47" si="19">IF(COUNTBLANK(U44:U46)=3,"",U44-U45-U46)</f>
        <v/>
      </c>
      <c r="W47" s="388"/>
    </row>
    <row r="48" spans="9:23" ht="17.25" customHeight="1">
      <c r="I48" s="510"/>
      <c r="J48" s="430"/>
      <c r="K48" s="512" t="s">
        <v>56</v>
      </c>
      <c r="L48" s="172" t="s">
        <v>113</v>
      </c>
      <c r="M48" s="206"/>
      <c r="N48" s="207"/>
      <c r="O48" s="207"/>
      <c r="P48" s="207"/>
      <c r="Q48" s="207"/>
      <c r="R48" s="207"/>
      <c r="S48" s="207"/>
      <c r="T48" s="207"/>
      <c r="U48" s="208"/>
      <c r="W48" s="387" t="str">
        <f>IF(COUNTA(M48:U48)=0,"☜ 月次の福利厚生費入力",IF(COUNTA(M48:U48)=9,"入力完了","☜残り"&amp;9-COUNTA(M48:U48)&amp;"か月未入力"))</f>
        <v>☜ 月次の福利厚生費入力</v>
      </c>
    </row>
    <row r="49" spans="9:23" ht="17.25" customHeight="1">
      <c r="I49" s="510"/>
      <c r="J49" s="430"/>
      <c r="K49" s="513"/>
      <c r="L49" s="171" t="s">
        <v>114</v>
      </c>
      <c r="M49" s="209"/>
      <c r="N49" s="210"/>
      <c r="O49" s="210"/>
      <c r="P49" s="210"/>
      <c r="Q49" s="210"/>
      <c r="R49" s="210"/>
      <c r="S49" s="210"/>
      <c r="T49" s="210"/>
      <c r="U49" s="211"/>
      <c r="W49" s="387" t="str">
        <f>IF(COUNTA(M49:U49)=0,"☜ 月次給料賃金入力",IF(COUNTA(M49:U49)=9,"入力完了","☜残り"&amp;9-COUNTA(M49:U49)&amp;"か月未入力"))</f>
        <v>☜ 月次給料賃金入力</v>
      </c>
    </row>
    <row r="50" spans="9:23" ht="17.25" customHeight="1" thickBot="1">
      <c r="I50" s="510"/>
      <c r="J50" s="430"/>
      <c r="K50" s="487" t="s">
        <v>249</v>
      </c>
      <c r="L50" s="488"/>
      <c r="M50" s="89"/>
      <c r="N50" s="90"/>
      <c r="O50" s="90"/>
      <c r="P50" s="90"/>
      <c r="Q50" s="90"/>
      <c r="R50" s="90"/>
      <c r="S50" s="90"/>
      <c r="T50" s="90"/>
      <c r="U50" s="91"/>
      <c r="W50" s="389" t="str">
        <f>IF(COUNTA(M50:U50)=0,"☜ 決算書数値の1/12を入力",IF(COUNTA(M50:U50)=9,"入力完了","☜残り"&amp;9-COUNTA(M50:U50)&amp;"か月未入力"))</f>
        <v>☜ 決算書数値の1/12を入力</v>
      </c>
    </row>
    <row r="51" spans="9:23" ht="17.25" customHeight="1" thickTop="1" thickBot="1">
      <c r="I51" s="510"/>
      <c r="J51" s="431"/>
      <c r="K51" s="489" t="s">
        <v>14</v>
      </c>
      <c r="L51" s="490"/>
      <c r="M51" s="370" t="str">
        <f>IF(AND(M47="",COUNTBLANK(M48:M50)=3),"",SUM(M47:M50))</f>
        <v/>
      </c>
      <c r="N51" s="370" t="str">
        <f t="shared" ref="N51" si="20">IF(AND(N47="",COUNTBLANK(N48:N50)=3),"",SUM(N47:N50))</f>
        <v/>
      </c>
      <c r="O51" s="370" t="str">
        <f t="shared" ref="O51" si="21">IF(AND(O47="",COUNTBLANK(O48:O50)=3),"",SUM(O47:O50))</f>
        <v/>
      </c>
      <c r="P51" s="370" t="str">
        <f t="shared" ref="P51" si="22">IF(AND(P47="",COUNTBLANK(P48:P50)=3),"",SUM(P47:P50))</f>
        <v/>
      </c>
      <c r="Q51" s="370" t="str">
        <f t="shared" ref="Q51" si="23">IF(AND(Q47="",COUNTBLANK(Q48:Q50)=3),"",SUM(Q47:Q50))</f>
        <v/>
      </c>
      <c r="R51" s="370" t="str">
        <f t="shared" ref="R51" si="24">IF(AND(R47="",COUNTBLANK(R48:R50)=3),"",SUM(R47:R50))</f>
        <v/>
      </c>
      <c r="S51" s="370" t="str">
        <f t="shared" ref="S51" si="25">IF(AND(S47="",COUNTBLANK(S48:S50)=3),"",SUM(S47:S50))</f>
        <v/>
      </c>
      <c r="T51" s="370" t="str">
        <f t="shared" ref="T51" si="26">IF(AND(T47="",COUNTBLANK(T48:T50)=3),"",SUM(T47:T50))</f>
        <v/>
      </c>
      <c r="U51" s="370" t="str">
        <f t="shared" ref="U51" si="27">IF(AND(U47="",COUNTBLANK(U48:U50)=3),"",SUM(U47:U50))</f>
        <v/>
      </c>
      <c r="W51" s="365"/>
    </row>
    <row r="52" spans="9:23" ht="17.25" customHeight="1" thickTop="1">
      <c r="I52" s="510"/>
      <c r="J52" s="429" t="s">
        <v>2</v>
      </c>
      <c r="K52" s="491" t="s">
        <v>55</v>
      </c>
      <c r="L52" s="236" t="s">
        <v>237</v>
      </c>
      <c r="M52" s="200"/>
      <c r="N52" s="201"/>
      <c r="O52" s="201"/>
      <c r="P52" s="201"/>
      <c r="Q52" s="201"/>
      <c r="R52" s="201"/>
      <c r="S52" s="201"/>
      <c r="T52" s="201"/>
      <c r="U52" s="202"/>
      <c r="W52" s="386" t="str">
        <f>IF(COUNTA(M52:U52)=0,"☜ 月次売上金額入力",IF(COUNTA(M52:U52)=9,"入力完了","☜残り"&amp;9-COUNTA(M52:U52)&amp;"か月未入力"))</f>
        <v>☜ 月次売上金額入力</v>
      </c>
    </row>
    <row r="53" spans="9:23" ht="17.25" customHeight="1">
      <c r="I53" s="510"/>
      <c r="J53" s="430"/>
      <c r="K53" s="492"/>
      <c r="L53" s="237" t="s">
        <v>238</v>
      </c>
      <c r="M53" s="238"/>
      <c r="N53" s="239"/>
      <c r="O53" s="239"/>
      <c r="P53" s="239"/>
      <c r="Q53" s="239"/>
      <c r="R53" s="239"/>
      <c r="S53" s="239"/>
      <c r="T53" s="239"/>
      <c r="U53" s="240"/>
      <c r="W53" s="388" t="str">
        <f>IF(COUNTA(M53:U53)=0,"☜ 月次の差引原価入力",IF(COUNTA(M53:U53)=9,"入力完了","☜残り"&amp;9-COUNTA(M53:U53)&amp;"か月未入力"))</f>
        <v>☜ 月次の差引原価入力</v>
      </c>
    </row>
    <row r="54" spans="9:23" ht="17.25" customHeight="1">
      <c r="I54" s="510"/>
      <c r="J54" s="430"/>
      <c r="K54" s="492"/>
      <c r="L54" s="171" t="s">
        <v>239</v>
      </c>
      <c r="M54" s="203"/>
      <c r="N54" s="204"/>
      <c r="O54" s="204"/>
      <c r="P54" s="204"/>
      <c r="Q54" s="204"/>
      <c r="R54" s="204"/>
      <c r="S54" s="204"/>
      <c r="T54" s="204"/>
      <c r="U54" s="205"/>
      <c r="W54" s="388" t="str">
        <f>IF(COUNTA(M54:U54)=0,"☜ 月次の経費計入力",IF(COUNTA(M54:U54)=9,"入力完了","☜残り"&amp;9-COUNTA(M54:U54)&amp;"か月未入力"))</f>
        <v>☜ 月次の経費計入力</v>
      </c>
    </row>
    <row r="55" spans="9:23" ht="17.25" customHeight="1">
      <c r="I55" s="510"/>
      <c r="J55" s="430"/>
      <c r="K55" s="493"/>
      <c r="L55" s="249" t="s">
        <v>241</v>
      </c>
      <c r="M55" s="383" t="str">
        <f>IF(COUNTBLANK(M52:M54)=3,"",M52-M53-M54)</f>
        <v/>
      </c>
      <c r="N55" s="384" t="str">
        <f>IF(COUNTBLANK(N52:N54)=3,"",N52-N53-N54)</f>
        <v/>
      </c>
      <c r="O55" s="384" t="str">
        <f t="shared" ref="O55" si="28">IF(COUNTBLANK(O52:O54)=3,"",O52-O53-O54)</f>
        <v/>
      </c>
      <c r="P55" s="384" t="str">
        <f t="shared" ref="P55" si="29">IF(COUNTBLANK(P52:P54)=3,"",P52-P53-P54)</f>
        <v/>
      </c>
      <c r="Q55" s="384" t="str">
        <f t="shared" ref="Q55" si="30">IF(COUNTBLANK(Q52:Q54)=3,"",Q52-Q53-Q54)</f>
        <v/>
      </c>
      <c r="R55" s="384" t="str">
        <f t="shared" ref="R55" si="31">IF(COUNTBLANK(R52:R54)=3,"",R52-R53-R54)</f>
        <v/>
      </c>
      <c r="S55" s="384" t="str">
        <f t="shared" ref="S55" si="32">IF(COUNTBLANK(S52:S54)=3,"",S52-S53-S54)</f>
        <v/>
      </c>
      <c r="T55" s="384" t="str">
        <f t="shared" ref="T55" si="33">IF(COUNTBLANK(T52:T54)=3,"",T52-T53-T54)</f>
        <v/>
      </c>
      <c r="U55" s="385" t="str">
        <f t="shared" ref="U55" si="34">IF(COUNTBLANK(U52:U54)=3,"",U52-U53-U54)</f>
        <v/>
      </c>
      <c r="W55" s="388"/>
    </row>
    <row r="56" spans="9:23" ht="17.25" customHeight="1">
      <c r="I56" s="510"/>
      <c r="J56" s="430"/>
      <c r="K56" s="512" t="s">
        <v>56</v>
      </c>
      <c r="L56" s="172" t="s">
        <v>113</v>
      </c>
      <c r="M56" s="206"/>
      <c r="N56" s="207"/>
      <c r="O56" s="207"/>
      <c r="P56" s="207"/>
      <c r="Q56" s="207"/>
      <c r="R56" s="207"/>
      <c r="S56" s="207"/>
      <c r="T56" s="207"/>
      <c r="U56" s="208"/>
      <c r="W56" s="387" t="str">
        <f>IF(COUNTA(M56:U56)=0,"☜ 月次の福利厚生費入力",IF(COUNTA(M56:U56)=9,"入力完了","☜残り"&amp;9-COUNTA(M56:U56)&amp;"か月未入力"))</f>
        <v>☜ 月次の福利厚生費入力</v>
      </c>
    </row>
    <row r="57" spans="9:23" ht="17.25" customHeight="1">
      <c r="I57" s="510"/>
      <c r="J57" s="430"/>
      <c r="K57" s="513"/>
      <c r="L57" s="171" t="s">
        <v>114</v>
      </c>
      <c r="M57" s="209"/>
      <c r="N57" s="210"/>
      <c r="O57" s="210"/>
      <c r="P57" s="210"/>
      <c r="Q57" s="210"/>
      <c r="R57" s="210"/>
      <c r="S57" s="210"/>
      <c r="T57" s="210"/>
      <c r="U57" s="211"/>
      <c r="W57" s="387" t="str">
        <f>IF(COUNTA(M57:U57)=0,"☜ 月次給料賃金入力",IF(COUNTA(M57:U57)=9,"入力完了","☜残り"&amp;9-COUNTA(M57:U57)&amp;"か月未入力"))</f>
        <v>☜ 月次給料賃金入力</v>
      </c>
    </row>
    <row r="58" spans="9:23" ht="17.25" customHeight="1" thickBot="1">
      <c r="I58" s="510"/>
      <c r="J58" s="430"/>
      <c r="K58" s="487" t="s">
        <v>249</v>
      </c>
      <c r="L58" s="488"/>
      <c r="M58" s="89"/>
      <c r="N58" s="90"/>
      <c r="O58" s="90"/>
      <c r="P58" s="90"/>
      <c r="Q58" s="90"/>
      <c r="R58" s="90"/>
      <c r="S58" s="90"/>
      <c r="T58" s="90"/>
      <c r="U58" s="91"/>
      <c r="W58" s="389" t="str">
        <f>IF(COUNTA(M58:U58)=0,"☜ 決算書数値の1/12を入力",IF(COUNTA(M58:U58)=9,"入力完了","☜残り"&amp;9-COUNTA(M58:U58)&amp;"か月未入力"))</f>
        <v>☜ 決算書数値の1/12を入力</v>
      </c>
    </row>
    <row r="59" spans="9:23" ht="17.25" customHeight="1" thickTop="1" thickBot="1">
      <c r="I59" s="511"/>
      <c r="J59" s="432"/>
      <c r="K59" s="515" t="s">
        <v>14</v>
      </c>
      <c r="L59" s="516"/>
      <c r="M59" s="370" t="str">
        <f>IF(AND(M55="",COUNTBLANK(M56:M58)=3),"",SUM(M55:M58))</f>
        <v/>
      </c>
      <c r="N59" s="370" t="str">
        <f t="shared" ref="N59" si="35">IF(AND(N55="",COUNTBLANK(N56:N58)=3),"",SUM(N55:N58))</f>
        <v/>
      </c>
      <c r="O59" s="370" t="str">
        <f t="shared" ref="O59" si="36">IF(AND(O55="",COUNTBLANK(O56:O58)=3),"",SUM(O55:O58))</f>
        <v/>
      </c>
      <c r="P59" s="370" t="str">
        <f t="shared" ref="P59" si="37">IF(AND(P55="",COUNTBLANK(P56:P58)=3),"",SUM(P55:P58))</f>
        <v/>
      </c>
      <c r="Q59" s="370" t="str">
        <f t="shared" ref="Q59" si="38">IF(AND(Q55="",COUNTBLANK(Q56:Q58)=3),"",SUM(Q55:Q58))</f>
        <v/>
      </c>
      <c r="R59" s="370" t="str">
        <f t="shared" ref="R59" si="39">IF(AND(R55="",COUNTBLANK(R56:R58)=3),"",SUM(R55:R58))</f>
        <v/>
      </c>
      <c r="S59" s="370" t="str">
        <f t="shared" ref="S59" si="40">IF(AND(S55="",COUNTBLANK(S56:S58)=3),"",SUM(S55:S58))</f>
        <v/>
      </c>
      <c r="T59" s="370" t="str">
        <f t="shared" ref="T59" si="41">IF(AND(T55="",COUNTBLANK(T56:T58)=3),"",SUM(T55:T58))</f>
        <v/>
      </c>
      <c r="U59" s="370" t="str">
        <f t="shared" ref="U59" si="42">IF(AND(U55="",COUNTBLANK(U56:U58)=3),"",SUM(U55:U58))</f>
        <v/>
      </c>
      <c r="W59" s="365"/>
    </row>
    <row r="60" spans="9:23" ht="17.25" customHeight="1" thickTop="1">
      <c r="I60" s="494" t="s">
        <v>25</v>
      </c>
      <c r="J60" s="497" t="s">
        <v>15</v>
      </c>
      <c r="K60" s="500" t="s">
        <v>55</v>
      </c>
      <c r="L60" s="241" t="s">
        <v>237</v>
      </c>
      <c r="M60" s="173"/>
      <c r="N60" s="174"/>
      <c r="O60" s="174"/>
      <c r="P60" s="174"/>
      <c r="Q60" s="174"/>
      <c r="R60" s="174"/>
      <c r="S60" s="174"/>
      <c r="T60" s="174"/>
      <c r="U60" s="175"/>
      <c r="W60" s="386" t="str">
        <f>IF(COUNTA(M60:U60)=0,"☜ 入力",IF(COUNTA(M60:U60)=9,"入力完了","☜残り"&amp;9-COUNTA(M60:U60)&amp;"か月未入力"))</f>
        <v>☜ 入力</v>
      </c>
    </row>
    <row r="61" spans="9:23" ht="17.25" customHeight="1">
      <c r="I61" s="495"/>
      <c r="J61" s="498"/>
      <c r="K61" s="501"/>
      <c r="L61" s="242" t="s">
        <v>238</v>
      </c>
      <c r="M61" s="243"/>
      <c r="N61" s="244"/>
      <c r="O61" s="244"/>
      <c r="P61" s="244"/>
      <c r="Q61" s="244"/>
      <c r="R61" s="244"/>
      <c r="S61" s="244"/>
      <c r="T61" s="244"/>
      <c r="U61" s="245"/>
      <c r="W61" s="388" t="str">
        <f>IF(COUNTA(M61:U61)=0,"☜ 入力",IF(COUNTA(M61:U61)=9,"入力完了","☜残り"&amp;9-COUNTA(M61:U61)&amp;"か月未入力"))</f>
        <v>☜ 入力</v>
      </c>
    </row>
    <row r="62" spans="9:23" ht="17.25" customHeight="1">
      <c r="I62" s="495"/>
      <c r="J62" s="498"/>
      <c r="K62" s="501"/>
      <c r="L62" s="212" t="s">
        <v>239</v>
      </c>
      <c r="M62" s="176"/>
      <c r="N62" s="177"/>
      <c r="O62" s="177"/>
      <c r="P62" s="177"/>
      <c r="Q62" s="177"/>
      <c r="R62" s="177"/>
      <c r="S62" s="177"/>
      <c r="T62" s="177"/>
      <c r="U62" s="178"/>
      <c r="W62" s="388" t="str">
        <f>IF(COUNTA(M62:U62)=0,"☜ 入力",IF(COUNTA(M62:U62)=9,"入力完了","☜残り"&amp;9-COUNTA(M62:U62)&amp;"か月未入力"))</f>
        <v>☜ 入力</v>
      </c>
    </row>
    <row r="63" spans="9:23" ht="17.25" customHeight="1">
      <c r="I63" s="495"/>
      <c r="J63" s="498"/>
      <c r="K63" s="502"/>
      <c r="L63" s="249" t="s">
        <v>240</v>
      </c>
      <c r="M63" s="383" t="str">
        <f>IF(COUNTBLANK(M60:M62)=3,"",M60-M61-M62)</f>
        <v/>
      </c>
      <c r="N63" s="384" t="str">
        <f>IF(COUNTBLANK(N60:N62)=3,"",N60-N61-N62)</f>
        <v/>
      </c>
      <c r="O63" s="384" t="str">
        <f t="shared" ref="O63" si="43">IF(COUNTBLANK(O60:O62)=3,"",O60-O61-O62)</f>
        <v/>
      </c>
      <c r="P63" s="384" t="str">
        <f t="shared" ref="P63" si="44">IF(COUNTBLANK(P60:P62)=3,"",P60-P61-P62)</f>
        <v/>
      </c>
      <c r="Q63" s="384" t="str">
        <f t="shared" ref="Q63" si="45">IF(COUNTBLANK(Q60:Q62)=3,"",Q60-Q61-Q62)</f>
        <v/>
      </c>
      <c r="R63" s="384" t="str">
        <f t="shared" ref="R63" si="46">IF(COUNTBLANK(R60:R62)=3,"",R60-R61-R62)</f>
        <v/>
      </c>
      <c r="S63" s="384" t="str">
        <f t="shared" ref="S63" si="47">IF(COUNTBLANK(S60:S62)=3,"",S60-S61-S62)</f>
        <v/>
      </c>
      <c r="T63" s="384" t="str">
        <f t="shared" ref="T63" si="48">IF(COUNTBLANK(T60:T62)=3,"",T60-T61-T62)</f>
        <v/>
      </c>
      <c r="U63" s="385" t="str">
        <f t="shared" ref="U63" si="49">IF(COUNTBLANK(U60:U62)=3,"",U60-U61-U62)</f>
        <v/>
      </c>
      <c r="W63" s="388"/>
    </row>
    <row r="64" spans="9:23" ht="17.25" customHeight="1">
      <c r="I64" s="495"/>
      <c r="J64" s="498"/>
      <c r="K64" s="503" t="s">
        <v>56</v>
      </c>
      <c r="L64" s="213" t="s">
        <v>113</v>
      </c>
      <c r="M64" s="179"/>
      <c r="N64" s="180"/>
      <c r="O64" s="180"/>
      <c r="P64" s="180"/>
      <c r="Q64" s="180"/>
      <c r="R64" s="180"/>
      <c r="S64" s="180"/>
      <c r="T64" s="180"/>
      <c r="U64" s="181"/>
      <c r="W64" s="387" t="str">
        <f>IF(COUNTA(M64:U64)=0,"☜ 入力",IF(COUNTA(M64:U64)=9,"入力完了","☜残り"&amp;9-COUNTA(M64:U64)&amp;"か月未入力"))</f>
        <v>☜ 入力</v>
      </c>
    </row>
    <row r="65" spans="9:23" ht="17.25" customHeight="1">
      <c r="I65" s="495"/>
      <c r="J65" s="498"/>
      <c r="K65" s="504"/>
      <c r="L65" s="212" t="s">
        <v>114</v>
      </c>
      <c r="M65" s="183"/>
      <c r="N65" s="184"/>
      <c r="O65" s="184"/>
      <c r="P65" s="184"/>
      <c r="Q65" s="184"/>
      <c r="R65" s="184"/>
      <c r="S65" s="184"/>
      <c r="T65" s="184"/>
      <c r="U65" s="185"/>
      <c r="W65" s="387" t="str">
        <f>IF(COUNTA(M65:U65)=0,"☜ 入力",IF(COUNTA(M65:U65)=9,"入力完了","☜残り"&amp;9-COUNTA(M65:U65)&amp;"か月未入力"))</f>
        <v>☜ 入力</v>
      </c>
    </row>
    <row r="66" spans="9:23" ht="17.25" customHeight="1" thickBot="1">
      <c r="I66" s="495"/>
      <c r="J66" s="498"/>
      <c r="K66" s="505" t="s">
        <v>119</v>
      </c>
      <c r="L66" s="506"/>
      <c r="M66" s="95"/>
      <c r="N66" s="96"/>
      <c r="O66" s="96"/>
      <c r="P66" s="96"/>
      <c r="Q66" s="96"/>
      <c r="R66" s="96"/>
      <c r="S66" s="96"/>
      <c r="T66" s="96"/>
      <c r="U66" s="97"/>
      <c r="W66" s="387" t="str">
        <f>IF(COUNTA(M66:U66)=0,"☜ 入力",IF(COUNTA(M66:U66)=9,"入力完了","☜残り"&amp;9-COUNTA(M66:U66)&amp;"か月未入力"))</f>
        <v>☜ 入力</v>
      </c>
    </row>
    <row r="67" spans="9:23" ht="17.25" customHeight="1" thickTop="1" thickBot="1">
      <c r="I67" s="496"/>
      <c r="J67" s="499"/>
      <c r="K67" s="507" t="s">
        <v>14</v>
      </c>
      <c r="L67" s="508"/>
      <c r="M67" s="370" t="str">
        <f>IF(AND(M63="",COUNTBLANK(M64:M66)=3),"",SUM(M63:M66))</f>
        <v/>
      </c>
      <c r="N67" s="370" t="str">
        <f t="shared" ref="N67" si="50">IF(AND(N63="",COUNTBLANK(N64:N66)=3),"",SUM(N63:N66))</f>
        <v/>
      </c>
      <c r="O67" s="370" t="str">
        <f t="shared" ref="O67" si="51">IF(AND(O63="",COUNTBLANK(O64:O66)=3),"",SUM(O63:O66))</f>
        <v/>
      </c>
      <c r="P67" s="370" t="str">
        <f t="shared" ref="P67" si="52">IF(AND(P63="",COUNTBLANK(P64:P66)=3),"",SUM(P63:P66))</f>
        <v/>
      </c>
      <c r="Q67" s="370" t="str">
        <f t="shared" ref="Q67" si="53">IF(AND(Q63="",COUNTBLANK(Q64:Q66)=3),"",SUM(Q63:Q66))</f>
        <v/>
      </c>
      <c r="R67" s="370" t="str">
        <f t="shared" ref="R67" si="54">IF(AND(R63="",COUNTBLANK(R64:R66)=3),"",SUM(R63:R66))</f>
        <v/>
      </c>
      <c r="S67" s="370" t="str">
        <f t="shared" ref="S67" si="55">IF(AND(S63="",COUNTBLANK(S64:S66)=3),"",SUM(S63:S66))</f>
        <v/>
      </c>
      <c r="T67" s="370" t="str">
        <f t="shared" ref="T67" si="56">IF(AND(T63="",COUNTBLANK(T64:T66)=3),"",SUM(T63:T66))</f>
        <v/>
      </c>
      <c r="U67" s="370" t="str">
        <f t="shared" ref="U67" si="57">IF(AND(U63="",COUNTBLANK(U64:U66)=3),"",SUM(U63:U66))</f>
        <v/>
      </c>
      <c r="W67" s="366"/>
    </row>
    <row r="68" spans="9:23" ht="8.25" customHeight="1"/>
    <row r="69" spans="9:23" ht="17.25" customHeight="1" thickBot="1">
      <c r="I69" s="217" t="s">
        <v>222</v>
      </c>
      <c r="J69" s="81"/>
      <c r="K69" s="81"/>
      <c r="L69" s="81"/>
      <c r="M69" s="81"/>
      <c r="N69" s="186"/>
      <c r="O69" s="81"/>
      <c r="P69" s="81"/>
      <c r="Q69" s="81"/>
      <c r="R69" s="81"/>
      <c r="S69" s="81"/>
      <c r="T69" s="81"/>
      <c r="U69" s="81"/>
    </row>
    <row r="70" spans="9:23" ht="17.25" customHeight="1" thickBot="1">
      <c r="I70" s="467"/>
      <c r="J70" s="468"/>
      <c r="K70" s="468"/>
      <c r="L70" s="469"/>
      <c r="M70" s="26">
        <v>4</v>
      </c>
      <c r="N70" s="26">
        <v>5</v>
      </c>
      <c r="O70" s="26">
        <v>6</v>
      </c>
      <c r="P70" s="26">
        <v>7</v>
      </c>
      <c r="Q70" s="26">
        <v>8</v>
      </c>
      <c r="R70" s="26">
        <v>9</v>
      </c>
      <c r="S70" s="26">
        <v>10</v>
      </c>
      <c r="T70" s="26">
        <v>11</v>
      </c>
      <c r="U70" s="27">
        <v>12</v>
      </c>
    </row>
    <row r="71" spans="9:23" ht="17.25" customHeight="1" thickTop="1">
      <c r="I71" s="470" t="s">
        <v>16</v>
      </c>
      <c r="J71" s="471"/>
      <c r="K71" s="476" t="s">
        <v>0</v>
      </c>
      <c r="L71" s="477"/>
      <c r="M71" s="372" t="str">
        <f>IF(M43="","",M43)</f>
        <v/>
      </c>
      <c r="N71" s="373" t="str">
        <f>IF(N43="","",N43)</f>
        <v/>
      </c>
      <c r="O71" s="373" t="str">
        <f t="shared" ref="O71:T71" si="58">IF(O43="","",O43)</f>
        <v/>
      </c>
      <c r="P71" s="373" t="str">
        <f t="shared" si="58"/>
        <v/>
      </c>
      <c r="Q71" s="373" t="str">
        <f t="shared" si="58"/>
        <v/>
      </c>
      <c r="R71" s="373" t="str">
        <f t="shared" si="58"/>
        <v/>
      </c>
      <c r="S71" s="373" t="str">
        <f t="shared" si="58"/>
        <v/>
      </c>
      <c r="T71" s="373" t="str">
        <f t="shared" si="58"/>
        <v/>
      </c>
      <c r="U71" s="374" t="str">
        <f t="shared" ref="U71" si="59">IF(U43="","",U43)</f>
        <v/>
      </c>
      <c r="W71" s="478" t="s">
        <v>257</v>
      </c>
    </row>
    <row r="72" spans="9:23" ht="17.25" customHeight="1">
      <c r="I72" s="472"/>
      <c r="J72" s="473"/>
      <c r="K72" s="476" t="s">
        <v>1</v>
      </c>
      <c r="L72" s="477"/>
      <c r="M72" s="375" t="str">
        <f>IF(M51="","",M51)</f>
        <v/>
      </c>
      <c r="N72" s="336" t="str">
        <f>IF(N51="","",N51)</f>
        <v/>
      </c>
      <c r="O72" s="336" t="str">
        <f t="shared" ref="O72:T72" si="60">IF(O51="","",O51)</f>
        <v/>
      </c>
      <c r="P72" s="336" t="str">
        <f t="shared" si="60"/>
        <v/>
      </c>
      <c r="Q72" s="336" t="str">
        <f t="shared" si="60"/>
        <v/>
      </c>
      <c r="R72" s="336" t="str">
        <f t="shared" si="60"/>
        <v/>
      </c>
      <c r="S72" s="336" t="str">
        <f t="shared" si="60"/>
        <v/>
      </c>
      <c r="T72" s="336" t="str">
        <f t="shared" si="60"/>
        <v/>
      </c>
      <c r="U72" s="376" t="str">
        <f t="shared" ref="U72" si="61">IF(U51="","",U51)</f>
        <v/>
      </c>
      <c r="W72" s="479"/>
    </row>
    <row r="73" spans="9:23" ht="17.25" customHeight="1" thickBot="1">
      <c r="I73" s="474"/>
      <c r="J73" s="475"/>
      <c r="K73" s="481" t="s">
        <v>2</v>
      </c>
      <c r="L73" s="482"/>
      <c r="M73" s="377" t="str">
        <f>IF(M59="","",M59)</f>
        <v/>
      </c>
      <c r="N73" s="378" t="str">
        <f>IF(N59="","",N59)</f>
        <v/>
      </c>
      <c r="O73" s="378" t="str">
        <f t="shared" ref="O73:T73" si="62">IF(O59="","",O59)</f>
        <v/>
      </c>
      <c r="P73" s="378" t="str">
        <f t="shared" si="62"/>
        <v/>
      </c>
      <c r="Q73" s="378" t="str">
        <f t="shared" si="62"/>
        <v/>
      </c>
      <c r="R73" s="378" t="str">
        <f t="shared" si="62"/>
        <v/>
      </c>
      <c r="S73" s="378" t="str">
        <f t="shared" si="62"/>
        <v/>
      </c>
      <c r="T73" s="378" t="str">
        <f t="shared" si="62"/>
        <v/>
      </c>
      <c r="U73" s="379" t="str">
        <f t="shared" ref="U73" si="63">IF(U59="","",U59)</f>
        <v/>
      </c>
      <c r="W73" s="479"/>
    </row>
    <row r="74" spans="9:23" ht="17.25" customHeight="1" thickBot="1">
      <c r="I74" s="483" t="s">
        <v>25</v>
      </c>
      <c r="J74" s="484"/>
      <c r="K74" s="485" t="s">
        <v>15</v>
      </c>
      <c r="L74" s="486"/>
      <c r="M74" s="380" t="str">
        <f>IF(M67="","",M67)</f>
        <v/>
      </c>
      <c r="N74" s="381" t="str">
        <f>IF(N67="","",N67)</f>
        <v/>
      </c>
      <c r="O74" s="381" t="str">
        <f t="shared" ref="O74:T74" si="64">IF(O67="","",O67)</f>
        <v/>
      </c>
      <c r="P74" s="381" t="str">
        <f t="shared" si="64"/>
        <v/>
      </c>
      <c r="Q74" s="381" t="str">
        <f t="shared" si="64"/>
        <v/>
      </c>
      <c r="R74" s="381" t="str">
        <f t="shared" si="64"/>
        <v/>
      </c>
      <c r="S74" s="381" t="str">
        <f t="shared" si="64"/>
        <v/>
      </c>
      <c r="T74" s="381" t="str">
        <f t="shared" si="64"/>
        <v/>
      </c>
      <c r="U74" s="382" t="str">
        <f t="shared" ref="U74" si="65">IF(U67="","",U67)</f>
        <v/>
      </c>
      <c r="W74" s="480"/>
    </row>
    <row r="75" spans="9:23" ht="3.75" customHeight="1"/>
    <row r="76" spans="9:23" ht="13.5" customHeight="1">
      <c r="O76" s="37"/>
      <c r="P76" s="37"/>
      <c r="Q76" s="37"/>
      <c r="R76" s="37"/>
      <c r="S76" s="37"/>
      <c r="T76" s="519" t="s">
        <v>26</v>
      </c>
      <c r="U76" s="519"/>
    </row>
    <row r="77" spans="9:23" ht="17.25" customHeight="1" thickBot="1">
      <c r="I77" s="217" t="s">
        <v>223</v>
      </c>
      <c r="O77" s="37"/>
      <c r="P77" s="37"/>
      <c r="Q77" s="37"/>
      <c r="R77" s="37"/>
      <c r="S77" s="37"/>
      <c r="T77" s="324"/>
      <c r="U77" s="324"/>
    </row>
    <row r="78" spans="9:23" ht="17.25" customHeight="1" thickBot="1">
      <c r="I78" s="443"/>
      <c r="J78" s="469"/>
      <c r="K78" s="517" t="s">
        <v>253</v>
      </c>
      <c r="L78" s="518"/>
      <c r="M78" s="26">
        <v>4</v>
      </c>
      <c r="N78" s="26">
        <v>5</v>
      </c>
      <c r="O78" s="26">
        <v>6</v>
      </c>
      <c r="P78" s="26">
        <v>7</v>
      </c>
      <c r="Q78" s="26">
        <v>8</v>
      </c>
      <c r="R78" s="26">
        <v>9</v>
      </c>
      <c r="S78" s="26">
        <v>10</v>
      </c>
      <c r="T78" s="26">
        <v>11</v>
      </c>
      <c r="U78" s="27">
        <v>12</v>
      </c>
      <c r="W78" s="368" t="s">
        <v>52</v>
      </c>
    </row>
    <row r="79" spans="9:23" ht="17.25" customHeight="1" thickTop="1">
      <c r="I79" s="509" t="s">
        <v>16</v>
      </c>
      <c r="J79" s="429" t="s">
        <v>0</v>
      </c>
      <c r="K79" s="491" t="s">
        <v>55</v>
      </c>
      <c r="L79" s="236" t="s">
        <v>243</v>
      </c>
      <c r="M79" s="200"/>
      <c r="N79" s="201"/>
      <c r="O79" s="201"/>
      <c r="P79" s="201"/>
      <c r="Q79" s="201"/>
      <c r="R79" s="201"/>
      <c r="S79" s="201"/>
      <c r="T79" s="201"/>
      <c r="U79" s="202"/>
      <c r="W79" s="386" t="str">
        <f>IF(COUNTA(M79:U79)=0,"☜ 月次収入金額入力",IF(COUNTA(M79:U79)=9,"入力完了","☜残り"&amp;9-COUNTA(M79:U79)&amp;"か月未入力"))</f>
        <v>☜ 月次収入金額入力</v>
      </c>
    </row>
    <row r="80" spans="9:23" ht="17.25" customHeight="1">
      <c r="I80" s="510"/>
      <c r="J80" s="430"/>
      <c r="K80" s="492"/>
      <c r="L80" s="237" t="s">
        <v>244</v>
      </c>
      <c r="M80" s="238"/>
      <c r="N80" s="239"/>
      <c r="O80" s="239"/>
      <c r="P80" s="239"/>
      <c r="Q80" s="239"/>
      <c r="R80" s="239"/>
      <c r="S80" s="239"/>
      <c r="T80" s="239"/>
      <c r="U80" s="240"/>
      <c r="W80" s="388" t="str">
        <f>IF(COUNTA(M80:U80)=0,"☜ 月次の差引原価入力",IF(COUNTA(M80:U80)=9,"入力完了","☜残り"&amp;9-COUNTA(M80:U80)&amp;"か月未入力"))</f>
        <v>☜ 月次の差引原価入力</v>
      </c>
    </row>
    <row r="81" spans="9:23" ht="17.25" customHeight="1">
      <c r="I81" s="510"/>
      <c r="J81" s="430"/>
      <c r="K81" s="492"/>
      <c r="L81" s="171" t="s">
        <v>234</v>
      </c>
      <c r="M81" s="203"/>
      <c r="N81" s="204"/>
      <c r="O81" s="204"/>
      <c r="P81" s="204"/>
      <c r="Q81" s="204"/>
      <c r="R81" s="204"/>
      <c r="S81" s="204"/>
      <c r="T81" s="204"/>
      <c r="U81" s="205"/>
      <c r="W81" s="388" t="str">
        <f>IF(COUNTA(M81:U81)=0,"☜ 月次の経費計入力",IF(COUNTA(M81:U81)=9,"入力完了","☜残り"&amp;9-COUNTA(M81:U81)&amp;"か月未入力"))</f>
        <v>☜ 月次の経費計入力</v>
      </c>
    </row>
    <row r="82" spans="9:23" ht="17.25" customHeight="1">
      <c r="I82" s="510"/>
      <c r="J82" s="430"/>
      <c r="K82" s="493"/>
      <c r="L82" s="249" t="s">
        <v>245</v>
      </c>
      <c r="M82" s="383" t="str">
        <f>IF(COUNTBLANK(M79:M81)=3,"",M79-M80-M81)</f>
        <v/>
      </c>
      <c r="N82" s="384" t="str">
        <f>IF(COUNTBLANK(N79:N81)=3,"",N79-N80-N81)</f>
        <v/>
      </c>
      <c r="O82" s="384" t="str">
        <f t="shared" ref="O82" si="66">IF(COUNTBLANK(O79:O81)=3,"",O79-O80-O81)</f>
        <v/>
      </c>
      <c r="P82" s="384" t="str">
        <f t="shared" ref="P82" si="67">IF(COUNTBLANK(P79:P81)=3,"",P79-P80-P81)</f>
        <v/>
      </c>
      <c r="Q82" s="384" t="str">
        <f t="shared" ref="Q82" si="68">IF(COUNTBLANK(Q79:Q81)=3,"",Q79-Q80-Q81)</f>
        <v/>
      </c>
      <c r="R82" s="384" t="str">
        <f t="shared" ref="R82" si="69">IF(COUNTBLANK(R79:R81)=3,"",R79-R80-R81)</f>
        <v/>
      </c>
      <c r="S82" s="384" t="str">
        <f t="shared" ref="S82" si="70">IF(COUNTBLANK(S79:S81)=3,"",S79-S80-S81)</f>
        <v/>
      </c>
      <c r="T82" s="384" t="str">
        <f t="shared" ref="T82" si="71">IF(COUNTBLANK(T79:T81)=3,"",T79-T80-T81)</f>
        <v/>
      </c>
      <c r="U82" s="385" t="str">
        <f t="shared" ref="U82" si="72">IF(COUNTBLANK(U79:U81)=3,"",U79-U80-U81)</f>
        <v/>
      </c>
      <c r="W82" s="388"/>
    </row>
    <row r="83" spans="9:23" ht="17.25" customHeight="1">
      <c r="I83" s="510"/>
      <c r="J83" s="430"/>
      <c r="K83" s="512" t="s">
        <v>56</v>
      </c>
      <c r="L83" s="172" t="s">
        <v>235</v>
      </c>
      <c r="M83" s="206"/>
      <c r="N83" s="207"/>
      <c r="O83" s="207"/>
      <c r="P83" s="207"/>
      <c r="Q83" s="207"/>
      <c r="R83" s="207"/>
      <c r="S83" s="207"/>
      <c r="T83" s="207"/>
      <c r="U83" s="208"/>
      <c r="W83" s="387" t="str">
        <f>IF(COUNTA(M83:U83)=0,"☜ 月次の福利厚生費入力",IF(COUNTA(M83:U83)=9,"入力完了","☜残り"&amp;9-COUNTA(M83:U83)&amp;"か月未入力"))</f>
        <v>☜ 月次の福利厚生費入力</v>
      </c>
    </row>
    <row r="84" spans="9:23" ht="17.25" customHeight="1">
      <c r="I84" s="510"/>
      <c r="J84" s="430"/>
      <c r="K84" s="513"/>
      <c r="L84" s="246" t="s">
        <v>236</v>
      </c>
      <c r="M84" s="209"/>
      <c r="N84" s="210"/>
      <c r="O84" s="210"/>
      <c r="P84" s="210"/>
      <c r="Q84" s="210"/>
      <c r="R84" s="210"/>
      <c r="S84" s="210"/>
      <c r="T84" s="210"/>
      <c r="U84" s="211"/>
      <c r="W84" s="387" t="str">
        <f>IF(COUNTA(M84:U84)=0,"☜ 月次給料賃金入力",IF(COUNTA(M84:U84)=9,"入力完了","☜残り"&amp;9-COUNTA(M84:U84)&amp;"か月未入力"))</f>
        <v>☜ 月次給料賃金入力</v>
      </c>
    </row>
    <row r="85" spans="9:23" ht="17.25" customHeight="1" thickBot="1">
      <c r="I85" s="510"/>
      <c r="J85" s="430"/>
      <c r="K85" s="487" t="s">
        <v>249</v>
      </c>
      <c r="L85" s="488"/>
      <c r="M85" s="89"/>
      <c r="N85" s="90"/>
      <c r="O85" s="90"/>
      <c r="P85" s="90"/>
      <c r="Q85" s="90"/>
      <c r="R85" s="90"/>
      <c r="S85" s="90"/>
      <c r="T85" s="90"/>
      <c r="U85" s="91"/>
      <c r="W85" s="389" t="str">
        <f>IF(COUNTA(M85:U85)=0,"☜ 決算書数値の1/12を入力",IF(COUNTA(M85:U85)=9,"入力完了","☜残り"&amp;9-COUNTA(M85:U85)&amp;"か月未入力"))</f>
        <v>☜ 決算書数値の1/12を入力</v>
      </c>
    </row>
    <row r="86" spans="9:23" ht="17.25" customHeight="1" thickTop="1" thickBot="1">
      <c r="I86" s="510"/>
      <c r="J86" s="431"/>
      <c r="K86" s="489" t="s">
        <v>14</v>
      </c>
      <c r="L86" s="514"/>
      <c r="M86" s="370" t="str">
        <f>IF(AND(M82="",COUNTBLANK(M83:M85)=3),"",SUM(M82:M85))</f>
        <v/>
      </c>
      <c r="N86" s="370" t="str">
        <f t="shared" ref="N86" si="73">IF(AND(N82="",COUNTBLANK(N83:N85)=3),"",SUM(N82:N85))</f>
        <v/>
      </c>
      <c r="O86" s="370" t="str">
        <f t="shared" ref="O86" si="74">IF(AND(O82="",COUNTBLANK(O83:O85)=3),"",SUM(O82:O85))</f>
        <v/>
      </c>
      <c r="P86" s="370" t="str">
        <f t="shared" ref="P86" si="75">IF(AND(P82="",COUNTBLANK(P83:P85)=3),"",SUM(P82:P85))</f>
        <v/>
      </c>
      <c r="Q86" s="370" t="str">
        <f t="shared" ref="Q86" si="76">IF(AND(Q82="",COUNTBLANK(Q83:Q85)=3),"",SUM(Q82:Q85))</f>
        <v/>
      </c>
      <c r="R86" s="370" t="str">
        <f t="shared" ref="R86" si="77">IF(AND(R82="",COUNTBLANK(R83:R85)=3),"",SUM(R82:R85))</f>
        <v/>
      </c>
      <c r="S86" s="370" t="str">
        <f t="shared" ref="S86" si="78">IF(AND(S82="",COUNTBLANK(S83:S85)=3),"",SUM(S82:S85))</f>
        <v/>
      </c>
      <c r="T86" s="370" t="str">
        <f t="shared" ref="T86" si="79">IF(AND(T82="",COUNTBLANK(T83:T85)=3),"",SUM(T82:T85))</f>
        <v/>
      </c>
      <c r="U86" s="370" t="str">
        <f t="shared" ref="U86" si="80">IF(AND(U82="",COUNTBLANK(U83:U85)=3),"",SUM(U82:U85))</f>
        <v/>
      </c>
      <c r="W86" s="369"/>
    </row>
    <row r="87" spans="9:23" ht="17.25" customHeight="1" thickTop="1">
      <c r="I87" s="510"/>
      <c r="J87" s="429" t="s">
        <v>1</v>
      </c>
      <c r="K87" s="491" t="s">
        <v>55</v>
      </c>
      <c r="L87" s="236" t="s">
        <v>243</v>
      </c>
      <c r="M87" s="200"/>
      <c r="N87" s="201"/>
      <c r="O87" s="201"/>
      <c r="P87" s="201"/>
      <c r="Q87" s="201"/>
      <c r="R87" s="201"/>
      <c r="S87" s="201"/>
      <c r="T87" s="201"/>
      <c r="U87" s="202"/>
      <c r="W87" s="386" t="str">
        <f>IF(COUNTA(M87:U87)=0,"☜ 月次売上金額入力",IF(COUNTA(M87:U87)=9,"入力完了","☜残り"&amp;9-COUNTA(M87:U87)&amp;"か月未入力"))</f>
        <v>☜ 月次売上金額入力</v>
      </c>
    </row>
    <row r="88" spans="9:23" ht="17.25" customHeight="1">
      <c r="I88" s="510"/>
      <c r="J88" s="430"/>
      <c r="K88" s="492"/>
      <c r="L88" s="237" t="s">
        <v>244</v>
      </c>
      <c r="M88" s="238"/>
      <c r="N88" s="239"/>
      <c r="O88" s="239"/>
      <c r="P88" s="239"/>
      <c r="Q88" s="239"/>
      <c r="R88" s="239"/>
      <c r="S88" s="239"/>
      <c r="T88" s="239"/>
      <c r="U88" s="240"/>
      <c r="W88" s="388" t="str">
        <f>IF(COUNTA(M88:U88)=0,"☜ 月次の差引原価入力",IF(COUNTA(M88:U88)=9,"入力完了","☜残り"&amp;9-COUNTA(M88:U88)&amp;"か月未入力"))</f>
        <v>☜ 月次の差引原価入力</v>
      </c>
    </row>
    <row r="89" spans="9:23" ht="17.25" customHeight="1">
      <c r="I89" s="510"/>
      <c r="J89" s="430"/>
      <c r="K89" s="492"/>
      <c r="L89" s="171" t="s">
        <v>234</v>
      </c>
      <c r="M89" s="203"/>
      <c r="N89" s="204"/>
      <c r="O89" s="204"/>
      <c r="P89" s="204"/>
      <c r="Q89" s="204"/>
      <c r="R89" s="204"/>
      <c r="S89" s="204"/>
      <c r="T89" s="204"/>
      <c r="U89" s="205"/>
      <c r="W89" s="388" t="str">
        <f>IF(COUNTA(M89:U89)=0,"☜ 月次の経費計入力",IF(COUNTA(M89:U89)=9,"入力完了","☜残り"&amp;9-COUNTA(M89:U89)&amp;"か月未入力"))</f>
        <v>☜ 月次の経費計入力</v>
      </c>
    </row>
    <row r="90" spans="9:23" ht="17.25" customHeight="1">
      <c r="I90" s="510"/>
      <c r="J90" s="430"/>
      <c r="K90" s="493"/>
      <c r="L90" s="249" t="s">
        <v>245</v>
      </c>
      <c r="M90" s="383" t="str">
        <f>IF(COUNTBLANK(M87:M89)=3,"",M87-M88-M89)</f>
        <v/>
      </c>
      <c r="N90" s="384" t="str">
        <f>IF(COUNTBLANK(N87:N89)=3,"",N87-N88-N89)</f>
        <v/>
      </c>
      <c r="O90" s="384" t="str">
        <f t="shared" ref="O90" si="81">IF(COUNTBLANK(O87:O89)=3,"",O87-O88-O89)</f>
        <v/>
      </c>
      <c r="P90" s="384" t="str">
        <f t="shared" ref="P90" si="82">IF(COUNTBLANK(P87:P89)=3,"",P87-P88-P89)</f>
        <v/>
      </c>
      <c r="Q90" s="384" t="str">
        <f t="shared" ref="Q90" si="83">IF(COUNTBLANK(Q87:Q89)=3,"",Q87-Q88-Q89)</f>
        <v/>
      </c>
      <c r="R90" s="384" t="str">
        <f t="shared" ref="R90" si="84">IF(COUNTBLANK(R87:R89)=3,"",R87-R88-R89)</f>
        <v/>
      </c>
      <c r="S90" s="384" t="str">
        <f t="shared" ref="S90" si="85">IF(COUNTBLANK(S87:S89)=3,"",S87-S88-S89)</f>
        <v/>
      </c>
      <c r="T90" s="384" t="str">
        <f t="shared" ref="T90" si="86">IF(COUNTBLANK(T87:T89)=3,"",T87-T88-T89)</f>
        <v/>
      </c>
      <c r="U90" s="385" t="str">
        <f t="shared" ref="U90" si="87">IF(COUNTBLANK(U87:U89)=3,"",U87-U88-U89)</f>
        <v/>
      </c>
      <c r="W90" s="388"/>
    </row>
    <row r="91" spans="9:23" ht="17.25" customHeight="1">
      <c r="I91" s="510"/>
      <c r="J91" s="430"/>
      <c r="K91" s="512" t="s">
        <v>56</v>
      </c>
      <c r="L91" s="172" t="s">
        <v>235</v>
      </c>
      <c r="M91" s="206"/>
      <c r="N91" s="207"/>
      <c r="O91" s="207"/>
      <c r="P91" s="207"/>
      <c r="Q91" s="207"/>
      <c r="R91" s="207"/>
      <c r="S91" s="207"/>
      <c r="T91" s="207"/>
      <c r="U91" s="208"/>
      <c r="W91" s="387" t="str">
        <f>IF(COUNTA(M91:U91)=0,"☜ 月次の福利厚生費入力",IF(COUNTA(M91:U91)=9,"入力完了","☜残り"&amp;9-COUNTA(M91:U91)&amp;"か月未入力"))</f>
        <v>☜ 月次の福利厚生費入力</v>
      </c>
    </row>
    <row r="92" spans="9:23" ht="17.25" customHeight="1">
      <c r="I92" s="510"/>
      <c r="J92" s="430"/>
      <c r="K92" s="513"/>
      <c r="L92" s="246" t="s">
        <v>236</v>
      </c>
      <c r="M92" s="209"/>
      <c r="N92" s="210"/>
      <c r="O92" s="210"/>
      <c r="P92" s="210"/>
      <c r="Q92" s="210"/>
      <c r="R92" s="210"/>
      <c r="S92" s="210"/>
      <c r="T92" s="210"/>
      <c r="U92" s="211"/>
      <c r="W92" s="387" t="str">
        <f>IF(COUNTA(M92:U92)=0,"☜ 月次給料賃金入力",IF(COUNTA(M92:U92)=9,"入力完了","☜残り"&amp;9-COUNTA(M92:U92)&amp;"か月未入力"))</f>
        <v>☜ 月次給料賃金入力</v>
      </c>
    </row>
    <row r="93" spans="9:23" ht="17.25" customHeight="1" thickBot="1">
      <c r="I93" s="510"/>
      <c r="J93" s="430"/>
      <c r="K93" s="487" t="s">
        <v>249</v>
      </c>
      <c r="L93" s="488"/>
      <c r="M93" s="89"/>
      <c r="N93" s="90"/>
      <c r="O93" s="90"/>
      <c r="P93" s="90"/>
      <c r="Q93" s="90"/>
      <c r="R93" s="90"/>
      <c r="S93" s="90"/>
      <c r="T93" s="90"/>
      <c r="U93" s="91"/>
      <c r="W93" s="389" t="str">
        <f>IF(COUNTA(M93:U93)=0,"☜ 決算書数値の1/12を入力",IF(COUNTA(M93:U93)=9,"入力完了","☜残り"&amp;9-COUNTA(M93:U93)&amp;"か月未入力"))</f>
        <v>☜ 決算書数値の1/12を入力</v>
      </c>
    </row>
    <row r="94" spans="9:23" ht="17.25" customHeight="1" thickTop="1" thickBot="1">
      <c r="I94" s="510"/>
      <c r="J94" s="431"/>
      <c r="K94" s="489" t="s">
        <v>14</v>
      </c>
      <c r="L94" s="490"/>
      <c r="M94" s="370" t="str">
        <f>IF(AND(M90="",COUNTBLANK(M91:M93)=3),"",SUM(M90:M93))</f>
        <v/>
      </c>
      <c r="N94" s="370" t="str">
        <f t="shared" ref="N94:U94" si="88">IF(AND(N90="",COUNTBLANK(N91:N93)=3),"",SUM(N90:N93))</f>
        <v/>
      </c>
      <c r="O94" s="370" t="str">
        <f t="shared" si="88"/>
        <v/>
      </c>
      <c r="P94" s="370" t="str">
        <f t="shared" si="88"/>
        <v/>
      </c>
      <c r="Q94" s="370" t="str">
        <f t="shared" si="88"/>
        <v/>
      </c>
      <c r="R94" s="370" t="str">
        <f t="shared" si="88"/>
        <v/>
      </c>
      <c r="S94" s="370" t="str">
        <f t="shared" si="88"/>
        <v/>
      </c>
      <c r="T94" s="370" t="str">
        <f t="shared" si="88"/>
        <v/>
      </c>
      <c r="U94" s="370" t="str">
        <f t="shared" si="88"/>
        <v/>
      </c>
      <c r="W94" s="365"/>
    </row>
    <row r="95" spans="9:23" ht="17.25" customHeight="1" thickTop="1">
      <c r="I95" s="510"/>
      <c r="J95" s="429" t="s">
        <v>2</v>
      </c>
      <c r="K95" s="491" t="s">
        <v>55</v>
      </c>
      <c r="L95" s="236" t="s">
        <v>243</v>
      </c>
      <c r="M95" s="200"/>
      <c r="N95" s="201"/>
      <c r="O95" s="201"/>
      <c r="P95" s="201"/>
      <c r="Q95" s="201"/>
      <c r="R95" s="201"/>
      <c r="S95" s="201"/>
      <c r="T95" s="201"/>
      <c r="U95" s="202"/>
      <c r="W95" s="386" t="str">
        <f>IF(COUNTA(M95:U95)=0,"☜ 月次売上金額入力",IF(COUNTA(M95:U95)=9,"入力完了","☜残り"&amp;9-COUNTA(M95:U95)&amp;"か月未入力"))</f>
        <v>☜ 月次売上金額入力</v>
      </c>
    </row>
    <row r="96" spans="9:23" ht="17.25" customHeight="1">
      <c r="I96" s="510"/>
      <c r="J96" s="430"/>
      <c r="K96" s="492"/>
      <c r="L96" s="237" t="s">
        <v>244</v>
      </c>
      <c r="M96" s="238"/>
      <c r="N96" s="239"/>
      <c r="O96" s="239"/>
      <c r="P96" s="239"/>
      <c r="Q96" s="239"/>
      <c r="R96" s="239"/>
      <c r="S96" s="239"/>
      <c r="T96" s="239"/>
      <c r="U96" s="240"/>
      <c r="W96" s="388" t="str">
        <f>IF(COUNTA(M96:U96)=0,"☜ 月次の差引原価入力",IF(COUNTA(M96:U96)=9,"入力完了","☜残り"&amp;9-COUNTA(M96:U96)&amp;"か月未入力"))</f>
        <v>☜ 月次の差引原価入力</v>
      </c>
    </row>
    <row r="97" spans="9:23" ht="17.25" customHeight="1">
      <c r="I97" s="510"/>
      <c r="J97" s="430"/>
      <c r="K97" s="492"/>
      <c r="L97" s="171" t="s">
        <v>234</v>
      </c>
      <c r="M97" s="203"/>
      <c r="N97" s="204"/>
      <c r="O97" s="204"/>
      <c r="P97" s="204"/>
      <c r="Q97" s="204"/>
      <c r="R97" s="204"/>
      <c r="S97" s="204"/>
      <c r="T97" s="204"/>
      <c r="U97" s="205"/>
      <c r="W97" s="388" t="str">
        <f>IF(COUNTA(M97:U97)=0,"☜ 月次の経費計入力",IF(COUNTA(M97:U97)=9,"入力完了","☜残り"&amp;9-COUNTA(M97:U97)&amp;"か月未入力"))</f>
        <v>☜ 月次の経費計入力</v>
      </c>
    </row>
    <row r="98" spans="9:23" ht="17.25" customHeight="1">
      <c r="I98" s="510"/>
      <c r="J98" s="430"/>
      <c r="K98" s="493"/>
      <c r="L98" s="249" t="s">
        <v>245</v>
      </c>
      <c r="M98" s="383" t="str">
        <f>IF(COUNTBLANK(M95:M97)=3,"",M95-M96-M97)</f>
        <v/>
      </c>
      <c r="N98" s="384" t="str">
        <f>IF(COUNTBLANK(N95:N97)=3,"",N95-N96-N97)</f>
        <v/>
      </c>
      <c r="O98" s="384" t="str">
        <f t="shared" ref="O98" si="89">IF(COUNTBLANK(O95:O97)=3,"",O95-O96-O97)</f>
        <v/>
      </c>
      <c r="P98" s="384" t="str">
        <f t="shared" ref="P98" si="90">IF(COUNTBLANK(P95:P97)=3,"",P95-P96-P97)</f>
        <v/>
      </c>
      <c r="Q98" s="384" t="str">
        <f t="shared" ref="Q98" si="91">IF(COUNTBLANK(Q95:Q97)=3,"",Q95-Q96-Q97)</f>
        <v/>
      </c>
      <c r="R98" s="384" t="str">
        <f t="shared" ref="R98" si="92">IF(COUNTBLANK(R95:R97)=3,"",R95-R96-R97)</f>
        <v/>
      </c>
      <c r="S98" s="384" t="str">
        <f t="shared" ref="S98" si="93">IF(COUNTBLANK(S95:S97)=3,"",S95-S96-S97)</f>
        <v/>
      </c>
      <c r="T98" s="384" t="str">
        <f t="shared" ref="T98" si="94">IF(COUNTBLANK(T95:T97)=3,"",T95-T96-T97)</f>
        <v/>
      </c>
      <c r="U98" s="385" t="str">
        <f t="shared" ref="U98" si="95">IF(COUNTBLANK(U95:U97)=3,"",U95-U96-U97)</f>
        <v/>
      </c>
      <c r="W98" s="388"/>
    </row>
    <row r="99" spans="9:23" ht="17.25" customHeight="1">
      <c r="I99" s="510"/>
      <c r="J99" s="430"/>
      <c r="K99" s="512" t="s">
        <v>56</v>
      </c>
      <c r="L99" s="172" t="s">
        <v>235</v>
      </c>
      <c r="M99" s="206"/>
      <c r="N99" s="207"/>
      <c r="O99" s="207"/>
      <c r="P99" s="207"/>
      <c r="Q99" s="207"/>
      <c r="R99" s="207"/>
      <c r="S99" s="207"/>
      <c r="T99" s="207"/>
      <c r="U99" s="208"/>
      <c r="W99" s="387" t="str">
        <f>IF(COUNTA(M99:U99)=0,"☜ 月次の福利厚生費入力",IF(COUNTA(M99:U99)=9,"入力完了","☜残り"&amp;9-COUNTA(M99:U99)&amp;"か月未入力"))</f>
        <v>☜ 月次の福利厚生費入力</v>
      </c>
    </row>
    <row r="100" spans="9:23" ht="17.25" customHeight="1">
      <c r="I100" s="510"/>
      <c r="J100" s="430"/>
      <c r="K100" s="513"/>
      <c r="L100" s="246" t="s">
        <v>236</v>
      </c>
      <c r="M100" s="209"/>
      <c r="N100" s="210"/>
      <c r="O100" s="210"/>
      <c r="P100" s="210"/>
      <c r="Q100" s="210"/>
      <c r="R100" s="210"/>
      <c r="S100" s="210"/>
      <c r="T100" s="210"/>
      <c r="U100" s="211"/>
      <c r="W100" s="387" t="str">
        <f>IF(COUNTA(M100:U100)=0,"☜ 月次給料賃金入力",IF(COUNTA(M100:U100)=9,"入力完了","☜残り"&amp;9-COUNTA(M100:U100)&amp;"か月未入力"))</f>
        <v>☜ 月次給料賃金入力</v>
      </c>
    </row>
    <row r="101" spans="9:23" ht="17.25" customHeight="1" thickBot="1">
      <c r="I101" s="510"/>
      <c r="J101" s="430"/>
      <c r="K101" s="487" t="s">
        <v>249</v>
      </c>
      <c r="L101" s="488"/>
      <c r="M101" s="89"/>
      <c r="N101" s="90"/>
      <c r="O101" s="90"/>
      <c r="P101" s="90"/>
      <c r="Q101" s="90"/>
      <c r="R101" s="90"/>
      <c r="S101" s="90"/>
      <c r="T101" s="90"/>
      <c r="U101" s="91"/>
      <c r="W101" s="389" t="str">
        <f>IF(COUNTA(M101:U101)=0,"☜ 決算書数値の1/12を入力",IF(COUNTA(M101:U101)=9,"入力完了","☜残り"&amp;9-COUNTA(M101:U101)&amp;"か月未入力"))</f>
        <v>☜ 決算書数値の1/12を入力</v>
      </c>
    </row>
    <row r="102" spans="9:23" ht="17.25" customHeight="1" thickTop="1" thickBot="1">
      <c r="I102" s="511"/>
      <c r="J102" s="432"/>
      <c r="K102" s="515" t="s">
        <v>14</v>
      </c>
      <c r="L102" s="516"/>
      <c r="M102" s="370" t="str">
        <f>IF(AND(M98="",COUNTBLANK(M99:M101)=3),"",SUM(M98:M101))</f>
        <v/>
      </c>
      <c r="N102" s="370" t="str">
        <f t="shared" ref="N102:U102" si="96">IF(AND(N98="",COUNTBLANK(N99:N101)=3),"",SUM(N98:N101))</f>
        <v/>
      </c>
      <c r="O102" s="370" t="str">
        <f t="shared" si="96"/>
        <v/>
      </c>
      <c r="P102" s="370" t="str">
        <f t="shared" si="96"/>
        <v/>
      </c>
      <c r="Q102" s="370" t="str">
        <f t="shared" si="96"/>
        <v/>
      </c>
      <c r="R102" s="370" t="str">
        <f t="shared" si="96"/>
        <v/>
      </c>
      <c r="S102" s="370" t="str">
        <f t="shared" si="96"/>
        <v/>
      </c>
      <c r="T102" s="370" t="str">
        <f t="shared" si="96"/>
        <v/>
      </c>
      <c r="U102" s="370" t="str">
        <f t="shared" si="96"/>
        <v/>
      </c>
      <c r="W102" s="365"/>
    </row>
    <row r="103" spans="9:23" ht="17.25" customHeight="1" thickTop="1">
      <c r="I103" s="494" t="s">
        <v>25</v>
      </c>
      <c r="J103" s="497" t="s">
        <v>15</v>
      </c>
      <c r="K103" s="500" t="s">
        <v>55</v>
      </c>
      <c r="L103" s="241" t="s">
        <v>243</v>
      </c>
      <c r="M103" s="173"/>
      <c r="N103" s="174"/>
      <c r="O103" s="174"/>
      <c r="P103" s="174"/>
      <c r="Q103" s="174"/>
      <c r="R103" s="174"/>
      <c r="S103" s="174"/>
      <c r="T103" s="174"/>
      <c r="U103" s="175"/>
      <c r="W103" s="386" t="str">
        <f>IF(COUNTA(M103:U103)=0,"☜ 入力",IF(COUNTA(M103:U103)=9,"入力完了","☜残り"&amp;9-COUNTA(M103:U103)&amp;"か月未入力"))</f>
        <v>☜ 入力</v>
      </c>
    </row>
    <row r="104" spans="9:23" ht="17.25" customHeight="1">
      <c r="I104" s="495"/>
      <c r="J104" s="498"/>
      <c r="K104" s="501"/>
      <c r="L104" s="242" t="s">
        <v>244</v>
      </c>
      <c r="M104" s="243"/>
      <c r="N104" s="244"/>
      <c r="O104" s="244"/>
      <c r="P104" s="244"/>
      <c r="Q104" s="244"/>
      <c r="R104" s="244"/>
      <c r="S104" s="244"/>
      <c r="T104" s="244"/>
      <c r="U104" s="245"/>
      <c r="W104" s="388" t="str">
        <f>IF(COUNTA(M104:U104)=0,"☜ 入力",IF(COUNTA(M104:U104)=9,"入力完了","☜残り"&amp;9-COUNTA(M104:U104)&amp;"か月未入力"))</f>
        <v>☜ 入力</v>
      </c>
    </row>
    <row r="105" spans="9:23" ht="17.25" customHeight="1">
      <c r="I105" s="495"/>
      <c r="J105" s="498"/>
      <c r="K105" s="501"/>
      <c r="L105" s="212" t="s">
        <v>234</v>
      </c>
      <c r="M105" s="176"/>
      <c r="N105" s="177"/>
      <c r="O105" s="177"/>
      <c r="P105" s="177"/>
      <c r="Q105" s="177"/>
      <c r="R105" s="177"/>
      <c r="S105" s="177"/>
      <c r="T105" s="177"/>
      <c r="U105" s="178"/>
      <c r="W105" s="388" t="str">
        <f>IF(COUNTA(M105:U105)=0,"☜ 入力",IF(COUNTA(M105:U105)=9,"入力完了","☜残り"&amp;9-COUNTA(M105:U105)&amp;"か月未入力"))</f>
        <v>☜ 入力</v>
      </c>
    </row>
    <row r="106" spans="9:23" ht="17.25" customHeight="1">
      <c r="I106" s="495"/>
      <c r="J106" s="498"/>
      <c r="K106" s="502"/>
      <c r="L106" s="249" t="s">
        <v>245</v>
      </c>
      <c r="M106" s="383" t="str">
        <f>IF(COUNTBLANK(M103:M105)=3,"",M103-M104-M105)</f>
        <v/>
      </c>
      <c r="N106" s="384" t="str">
        <f>IF(COUNTBLANK(N103:N105)=3,"",N103-N104-N105)</f>
        <v/>
      </c>
      <c r="O106" s="384" t="str">
        <f t="shared" ref="O106" si="97">IF(COUNTBLANK(O103:O105)=3,"",O103-O104-O105)</f>
        <v/>
      </c>
      <c r="P106" s="384" t="str">
        <f t="shared" ref="P106" si="98">IF(COUNTBLANK(P103:P105)=3,"",P103-P104-P105)</f>
        <v/>
      </c>
      <c r="Q106" s="384" t="str">
        <f t="shared" ref="Q106" si="99">IF(COUNTBLANK(Q103:Q105)=3,"",Q103-Q104-Q105)</f>
        <v/>
      </c>
      <c r="R106" s="384" t="str">
        <f t="shared" ref="R106" si="100">IF(COUNTBLANK(R103:R105)=3,"",R103-R104-R105)</f>
        <v/>
      </c>
      <c r="S106" s="384" t="str">
        <f t="shared" ref="S106" si="101">IF(COUNTBLANK(S103:S105)=3,"",S103-S104-S105)</f>
        <v/>
      </c>
      <c r="T106" s="384" t="str">
        <f t="shared" ref="T106" si="102">IF(COUNTBLANK(T103:T105)=3,"",T103-T104-T105)</f>
        <v/>
      </c>
      <c r="U106" s="385" t="str">
        <f t="shared" ref="U106" si="103">IF(COUNTBLANK(U103:U105)=3,"",U103-U104-U105)</f>
        <v/>
      </c>
      <c r="W106" s="388"/>
    </row>
    <row r="107" spans="9:23" ht="17.25" customHeight="1">
      <c r="I107" s="495"/>
      <c r="J107" s="498"/>
      <c r="K107" s="503" t="s">
        <v>56</v>
      </c>
      <c r="L107" s="213" t="s">
        <v>235</v>
      </c>
      <c r="M107" s="179"/>
      <c r="N107" s="180"/>
      <c r="O107" s="180"/>
      <c r="P107" s="180"/>
      <c r="Q107" s="180"/>
      <c r="R107" s="180"/>
      <c r="S107" s="180"/>
      <c r="T107" s="180"/>
      <c r="U107" s="181"/>
      <c r="W107" s="387" t="str">
        <f>IF(COUNTA(M107:U107)=0,"☜ 入力",IF(COUNTA(M107:U107)=9,"入力完了","☜残り"&amp;9-COUNTA(M107:U107)&amp;"か月未入力"))</f>
        <v>☜ 入力</v>
      </c>
    </row>
    <row r="108" spans="9:23" ht="17.25" customHeight="1">
      <c r="I108" s="495"/>
      <c r="J108" s="498"/>
      <c r="K108" s="504"/>
      <c r="L108" s="247" t="s">
        <v>236</v>
      </c>
      <c r="M108" s="183"/>
      <c r="N108" s="184"/>
      <c r="O108" s="184"/>
      <c r="P108" s="184"/>
      <c r="Q108" s="184"/>
      <c r="R108" s="184"/>
      <c r="S108" s="184"/>
      <c r="T108" s="184"/>
      <c r="U108" s="185"/>
      <c r="W108" s="387" t="str">
        <f>IF(COUNTA(M108:U108)=0,"☜ 入力",IF(COUNTA(M108:U108)=9,"入力完了","☜残り"&amp;9-COUNTA(M108:U108)&amp;"か月未入力"))</f>
        <v>☜ 入力</v>
      </c>
    </row>
    <row r="109" spans="9:23" ht="17.25" customHeight="1" thickBot="1">
      <c r="I109" s="495"/>
      <c r="J109" s="498"/>
      <c r="K109" s="505" t="s">
        <v>224</v>
      </c>
      <c r="L109" s="506"/>
      <c r="M109" s="95"/>
      <c r="N109" s="96"/>
      <c r="O109" s="96"/>
      <c r="P109" s="96"/>
      <c r="Q109" s="96"/>
      <c r="R109" s="96"/>
      <c r="S109" s="96"/>
      <c r="T109" s="96"/>
      <c r="U109" s="97"/>
      <c r="W109" s="387" t="str">
        <f>IF(COUNTA(M109:U109)=0,"☜ 入力",IF(COUNTA(M109:U109)=9,"入力完了","☜残り"&amp;9-COUNTA(M109:U109)&amp;"か月未入力"))</f>
        <v>☜ 入力</v>
      </c>
    </row>
    <row r="110" spans="9:23" ht="17.25" customHeight="1" thickTop="1" thickBot="1">
      <c r="I110" s="496"/>
      <c r="J110" s="499"/>
      <c r="K110" s="507" t="s">
        <v>14</v>
      </c>
      <c r="L110" s="508"/>
      <c r="M110" s="370" t="str">
        <f>IF(AND(M106="",COUNTBLANK(M107:M109)=3),"",SUM(M106:M109))</f>
        <v/>
      </c>
      <c r="N110" s="370" t="str">
        <f t="shared" ref="N110:U110" si="104">IF(AND(N106="",COUNTBLANK(N107:N109)=3),"",SUM(N106:N109))</f>
        <v/>
      </c>
      <c r="O110" s="370" t="str">
        <f t="shared" si="104"/>
        <v/>
      </c>
      <c r="P110" s="370" t="str">
        <f t="shared" si="104"/>
        <v/>
      </c>
      <c r="Q110" s="370" t="str">
        <f t="shared" si="104"/>
        <v/>
      </c>
      <c r="R110" s="370" t="str">
        <f t="shared" si="104"/>
        <v/>
      </c>
      <c r="S110" s="370" t="str">
        <f t="shared" si="104"/>
        <v/>
      </c>
      <c r="T110" s="370" t="str">
        <f t="shared" si="104"/>
        <v/>
      </c>
      <c r="U110" s="370" t="str">
        <f t="shared" si="104"/>
        <v/>
      </c>
      <c r="W110" s="366"/>
    </row>
    <row r="111" spans="9:23" ht="7.5" customHeight="1"/>
    <row r="112" spans="9:23" ht="17.25" customHeight="1" thickBot="1">
      <c r="I112" s="217" t="s">
        <v>246</v>
      </c>
      <c r="J112" s="81"/>
      <c r="K112" s="81"/>
      <c r="L112" s="81"/>
      <c r="M112" s="81"/>
      <c r="N112" s="186"/>
      <c r="O112" s="81"/>
      <c r="P112" s="81"/>
      <c r="Q112" s="81"/>
      <c r="R112" s="81"/>
      <c r="S112" s="81"/>
      <c r="T112" s="81"/>
      <c r="U112" s="81"/>
    </row>
    <row r="113" spans="9:23" ht="17.25" customHeight="1" thickBot="1">
      <c r="I113" s="467"/>
      <c r="J113" s="468"/>
      <c r="K113" s="468"/>
      <c r="L113" s="469"/>
      <c r="M113" s="26">
        <v>4</v>
      </c>
      <c r="N113" s="26">
        <v>5</v>
      </c>
      <c r="O113" s="26">
        <v>6</v>
      </c>
      <c r="P113" s="26">
        <v>7</v>
      </c>
      <c r="Q113" s="26">
        <v>8</v>
      </c>
      <c r="R113" s="26">
        <v>9</v>
      </c>
      <c r="S113" s="26">
        <v>10</v>
      </c>
      <c r="T113" s="26">
        <v>11</v>
      </c>
      <c r="U113" s="27">
        <v>12</v>
      </c>
    </row>
    <row r="114" spans="9:23" ht="17.25" customHeight="1" thickTop="1">
      <c r="I114" s="470" t="s">
        <v>16</v>
      </c>
      <c r="J114" s="471"/>
      <c r="K114" s="476" t="s">
        <v>0</v>
      </c>
      <c r="L114" s="477"/>
      <c r="M114" s="372" t="str">
        <f>IF(M86="","",M86)</f>
        <v/>
      </c>
      <c r="N114" s="373" t="str">
        <f>IF(N86="","",N86)</f>
        <v/>
      </c>
      <c r="O114" s="373" t="str">
        <f t="shared" ref="O114:U114" si="105">IF(O86="","",O86)</f>
        <v/>
      </c>
      <c r="P114" s="373" t="str">
        <f t="shared" si="105"/>
        <v/>
      </c>
      <c r="Q114" s="373" t="str">
        <f t="shared" si="105"/>
        <v/>
      </c>
      <c r="R114" s="373" t="str">
        <f t="shared" si="105"/>
        <v/>
      </c>
      <c r="S114" s="373" t="str">
        <f t="shared" si="105"/>
        <v/>
      </c>
      <c r="T114" s="373" t="str">
        <f t="shared" si="105"/>
        <v/>
      </c>
      <c r="U114" s="374" t="str">
        <f t="shared" si="105"/>
        <v/>
      </c>
      <c r="W114" s="478" t="s">
        <v>257</v>
      </c>
    </row>
    <row r="115" spans="9:23" ht="17.25" customHeight="1">
      <c r="I115" s="472"/>
      <c r="J115" s="473"/>
      <c r="K115" s="476" t="s">
        <v>1</v>
      </c>
      <c r="L115" s="477"/>
      <c r="M115" s="375" t="str">
        <f>IF(M94="","",M94)</f>
        <v/>
      </c>
      <c r="N115" s="336" t="str">
        <f>IF(N94="","",N94)</f>
        <v/>
      </c>
      <c r="O115" s="336" t="str">
        <f t="shared" ref="O115:U115" si="106">IF(O94="","",O94)</f>
        <v/>
      </c>
      <c r="P115" s="336" t="str">
        <f t="shared" si="106"/>
        <v/>
      </c>
      <c r="Q115" s="336" t="str">
        <f t="shared" si="106"/>
        <v/>
      </c>
      <c r="R115" s="336" t="str">
        <f t="shared" si="106"/>
        <v/>
      </c>
      <c r="S115" s="336" t="str">
        <f t="shared" si="106"/>
        <v/>
      </c>
      <c r="T115" s="336" t="str">
        <f t="shared" si="106"/>
        <v/>
      </c>
      <c r="U115" s="376" t="str">
        <f t="shared" si="106"/>
        <v/>
      </c>
      <c r="W115" s="479"/>
    </row>
    <row r="116" spans="9:23" ht="17.25" customHeight="1" thickBot="1">
      <c r="I116" s="474"/>
      <c r="J116" s="475"/>
      <c r="K116" s="481" t="s">
        <v>2</v>
      </c>
      <c r="L116" s="482"/>
      <c r="M116" s="377" t="str">
        <f>IF(M102="","",M102)</f>
        <v/>
      </c>
      <c r="N116" s="378" t="str">
        <f>IF(N102="","",N102)</f>
        <v/>
      </c>
      <c r="O116" s="378" t="str">
        <f t="shared" ref="O116:U116" si="107">IF(O102="","",O102)</f>
        <v/>
      </c>
      <c r="P116" s="378" t="str">
        <f t="shared" si="107"/>
        <v/>
      </c>
      <c r="Q116" s="378" t="str">
        <f t="shared" si="107"/>
        <v/>
      </c>
      <c r="R116" s="378" t="str">
        <f t="shared" si="107"/>
        <v/>
      </c>
      <c r="S116" s="378" t="str">
        <f t="shared" si="107"/>
        <v/>
      </c>
      <c r="T116" s="378" t="str">
        <f t="shared" si="107"/>
        <v/>
      </c>
      <c r="U116" s="379" t="str">
        <f t="shared" si="107"/>
        <v/>
      </c>
      <c r="W116" s="479"/>
    </row>
    <row r="117" spans="9:23" ht="17.25" customHeight="1" thickBot="1">
      <c r="I117" s="483" t="s">
        <v>25</v>
      </c>
      <c r="J117" s="484"/>
      <c r="K117" s="485" t="s">
        <v>15</v>
      </c>
      <c r="L117" s="486"/>
      <c r="M117" s="380" t="str">
        <f>IF(M110="","",M110)</f>
        <v/>
      </c>
      <c r="N117" s="381" t="str">
        <f>IF(N110="","",N110)</f>
        <v/>
      </c>
      <c r="O117" s="381" t="str">
        <f t="shared" ref="O117:U117" si="108">IF(O110="","",O110)</f>
        <v/>
      </c>
      <c r="P117" s="381" t="str">
        <f t="shared" si="108"/>
        <v/>
      </c>
      <c r="Q117" s="381" t="str">
        <f t="shared" si="108"/>
        <v/>
      </c>
      <c r="R117" s="381" t="str">
        <f t="shared" si="108"/>
        <v/>
      </c>
      <c r="S117" s="381" t="str">
        <f t="shared" si="108"/>
        <v/>
      </c>
      <c r="T117" s="381" t="str">
        <f t="shared" si="108"/>
        <v/>
      </c>
      <c r="U117" s="382" t="str">
        <f t="shared" si="108"/>
        <v/>
      </c>
      <c r="W117" s="480"/>
    </row>
    <row r="118" spans="9:23" ht="17.25" customHeight="1"/>
    <row r="119" spans="9:23" ht="17.25" customHeight="1"/>
    <row r="120" spans="9:23" ht="17.25" customHeight="1"/>
    <row r="121" spans="9:23" ht="17.25" customHeight="1"/>
  </sheetData>
  <sheetProtection algorithmName="SHA-512" hashValue="89PMX2zFhhv3PH2k/gfr1meBLIEvZScZQXQY8FjshoHWcmH++5yg9hFR3QUw3bxOJp6un9CWkdcSEhPVn31DqQ==" saltValue="D96djFLor8HUxnN0W6D1UA==" spinCount="100000" sheet="1" objects="1" scenarios="1"/>
  <mergeCells count="112">
    <mergeCell ref="I60:I67"/>
    <mergeCell ref="J60:J67"/>
    <mergeCell ref="K60:K63"/>
    <mergeCell ref="K64:K65"/>
    <mergeCell ref="K66:L66"/>
    <mergeCell ref="K67:L67"/>
    <mergeCell ref="F20:G20"/>
    <mergeCell ref="I4:J4"/>
    <mergeCell ref="I5:I16"/>
    <mergeCell ref="J5:J8"/>
    <mergeCell ref="F8:G8"/>
    <mergeCell ref="J9:J12"/>
    <mergeCell ref="F12:G12"/>
    <mergeCell ref="J13:J16"/>
    <mergeCell ref="F16:G16"/>
    <mergeCell ref="I17:I20"/>
    <mergeCell ref="J17:J20"/>
    <mergeCell ref="K10:L10"/>
    <mergeCell ref="K11:L11"/>
    <mergeCell ref="K12:L12"/>
    <mergeCell ref="K13:L13"/>
    <mergeCell ref="K14:L14"/>
    <mergeCell ref="K5:L5"/>
    <mergeCell ref="K6:L6"/>
    <mergeCell ref="B1:G1"/>
    <mergeCell ref="S1:U1"/>
    <mergeCell ref="B2:B4"/>
    <mergeCell ref="C2:C4"/>
    <mergeCell ref="D2:D4"/>
    <mergeCell ref="E2:E4"/>
    <mergeCell ref="F2:G4"/>
    <mergeCell ref="H2:H4"/>
    <mergeCell ref="T3:U3"/>
    <mergeCell ref="K4:L4"/>
    <mergeCell ref="K7:L7"/>
    <mergeCell ref="K8:L8"/>
    <mergeCell ref="K9:L9"/>
    <mergeCell ref="J52:J59"/>
    <mergeCell ref="K52:K55"/>
    <mergeCell ref="K20:L20"/>
    <mergeCell ref="K27:L27"/>
    <mergeCell ref="K28:L28"/>
    <mergeCell ref="K29:L29"/>
    <mergeCell ref="K30:L30"/>
    <mergeCell ref="I26:L26"/>
    <mergeCell ref="K15:L15"/>
    <mergeCell ref="K16:L16"/>
    <mergeCell ref="K17:L17"/>
    <mergeCell ref="K18:L18"/>
    <mergeCell ref="K19:L19"/>
    <mergeCell ref="I30:J30"/>
    <mergeCell ref="I27:J29"/>
    <mergeCell ref="K56:K57"/>
    <mergeCell ref="K58:L58"/>
    <mergeCell ref="K59:L59"/>
    <mergeCell ref="I74:J74"/>
    <mergeCell ref="K74:L74"/>
    <mergeCell ref="W27:W30"/>
    <mergeCell ref="W71:W74"/>
    <mergeCell ref="T76:U76"/>
    <mergeCell ref="K36:K39"/>
    <mergeCell ref="I70:L70"/>
    <mergeCell ref="I71:J73"/>
    <mergeCell ref="K71:L71"/>
    <mergeCell ref="K72:L72"/>
    <mergeCell ref="K73:L73"/>
    <mergeCell ref="T34:U34"/>
    <mergeCell ref="I35:J35"/>
    <mergeCell ref="K35:L35"/>
    <mergeCell ref="I36:I59"/>
    <mergeCell ref="J36:J43"/>
    <mergeCell ref="K40:K41"/>
    <mergeCell ref="K42:L42"/>
    <mergeCell ref="K43:L43"/>
    <mergeCell ref="J44:J51"/>
    <mergeCell ref="K44:K47"/>
    <mergeCell ref="K48:K49"/>
    <mergeCell ref="K50:L50"/>
    <mergeCell ref="K51:L51"/>
    <mergeCell ref="K86:L86"/>
    <mergeCell ref="J87:J94"/>
    <mergeCell ref="K87:K90"/>
    <mergeCell ref="K99:K100"/>
    <mergeCell ref="K101:L101"/>
    <mergeCell ref="K102:L102"/>
    <mergeCell ref="I78:J78"/>
    <mergeCell ref="K78:L78"/>
    <mergeCell ref="K91:K92"/>
    <mergeCell ref="AA1:AC1"/>
    <mergeCell ref="I113:L113"/>
    <mergeCell ref="I114:J116"/>
    <mergeCell ref="K114:L114"/>
    <mergeCell ref="W114:W117"/>
    <mergeCell ref="K115:L115"/>
    <mergeCell ref="K116:L116"/>
    <mergeCell ref="I117:J117"/>
    <mergeCell ref="K117:L117"/>
    <mergeCell ref="K93:L93"/>
    <mergeCell ref="K94:L94"/>
    <mergeCell ref="J95:J102"/>
    <mergeCell ref="K95:K98"/>
    <mergeCell ref="I103:I110"/>
    <mergeCell ref="J103:J110"/>
    <mergeCell ref="K103:K106"/>
    <mergeCell ref="K107:K108"/>
    <mergeCell ref="K109:L109"/>
    <mergeCell ref="K110:L110"/>
    <mergeCell ref="I79:I102"/>
    <mergeCell ref="J79:J86"/>
    <mergeCell ref="K79:K82"/>
    <mergeCell ref="K83:K84"/>
    <mergeCell ref="K85:L85"/>
  </mergeCells>
  <phoneticPr fontId="2"/>
  <conditionalFormatting sqref="W5:W7 W36:W42">
    <cfRule type="containsText" dxfId="12" priority="32" operator="containsText" text="入力完了">
      <formula>NOT(ISERROR(SEARCH("入力完了",W5)))</formula>
    </cfRule>
  </conditionalFormatting>
  <conditionalFormatting sqref="W64:W66">
    <cfRule type="containsText" dxfId="11" priority="25" operator="containsText" text="入力完了">
      <formula>NOT(ISERROR(SEARCH("入力完了",W64)))</formula>
    </cfRule>
  </conditionalFormatting>
  <conditionalFormatting sqref="W60:W63">
    <cfRule type="containsText" dxfId="10" priority="16" operator="containsText" text="入力完了">
      <formula>NOT(ISERROR(SEARCH("入力完了",W60)))</formula>
    </cfRule>
  </conditionalFormatting>
  <conditionalFormatting sqref="W44:W50">
    <cfRule type="containsText" dxfId="9" priority="12" operator="containsText" text="入力完了">
      <formula>NOT(ISERROR(SEARCH("入力完了",W44)))</formula>
    </cfRule>
  </conditionalFormatting>
  <conditionalFormatting sqref="W52:W58">
    <cfRule type="containsText" dxfId="8" priority="11" operator="containsText" text="入力完了">
      <formula>NOT(ISERROR(SEARCH("入力完了",W52)))</formula>
    </cfRule>
  </conditionalFormatting>
  <conditionalFormatting sqref="W79:W85">
    <cfRule type="containsText" dxfId="7" priority="10" operator="containsText" text="入力完了">
      <formula>NOT(ISERROR(SEARCH("入力完了",W79)))</formula>
    </cfRule>
  </conditionalFormatting>
  <conditionalFormatting sqref="W107:W109">
    <cfRule type="containsText" dxfId="6" priority="9" operator="containsText" text="入力完了">
      <formula>NOT(ISERROR(SEARCH("入力完了",W107)))</formula>
    </cfRule>
  </conditionalFormatting>
  <conditionalFormatting sqref="W103:W106">
    <cfRule type="containsText" dxfId="5" priority="8" operator="containsText" text="入力完了">
      <formula>NOT(ISERROR(SEARCH("入力完了",W103)))</formula>
    </cfRule>
  </conditionalFormatting>
  <conditionalFormatting sqref="W87:W93">
    <cfRule type="containsText" dxfId="4" priority="7" operator="containsText" text="入力完了">
      <formula>NOT(ISERROR(SEARCH("入力完了",W87)))</formula>
    </cfRule>
  </conditionalFormatting>
  <conditionalFormatting sqref="W95:W101">
    <cfRule type="containsText" dxfId="3" priority="6" operator="containsText" text="入力完了">
      <formula>NOT(ISERROR(SEARCH("入力完了",W95)))</formula>
    </cfRule>
  </conditionalFormatting>
  <conditionalFormatting sqref="W9:W11">
    <cfRule type="containsText" dxfId="2" priority="3" operator="containsText" text="入力完了">
      <formula>NOT(ISERROR(SEARCH("入力完了",W9)))</formula>
    </cfRule>
  </conditionalFormatting>
  <conditionalFormatting sqref="W13:W15">
    <cfRule type="containsText" dxfId="1" priority="2" operator="containsText" text="入力完了">
      <formula>NOT(ISERROR(SEARCH("入力完了",W13)))</formula>
    </cfRule>
  </conditionalFormatting>
  <conditionalFormatting sqref="W17:W19">
    <cfRule type="containsText" dxfId="0" priority="1" operator="containsText" text="入力完了">
      <formula>NOT(ISERROR(SEARCH("入力完了",W17)))</formula>
    </cfRule>
  </conditionalFormatting>
  <pageMargins left="0.43307086614173229" right="0" top="0.39370078740157483" bottom="0.39370078740157483" header="0.31496062992125984" footer="0.19685039370078741"/>
  <pageSetup paperSize="9" scale="75" orientation="landscape" r:id="rId1"/>
  <headerFooter>
    <oddFooter>&amp;R西方商工会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シート構成と入力説明</vt:lpstr>
      <vt:lpstr>(1)エネルギー価格等入力</vt:lpstr>
      <vt:lpstr>(2)売上高入力</vt:lpstr>
      <vt:lpstr>(3)付加価値額入力</vt:lpstr>
      <vt:lpstr>'(1)エネルギー価格等入力'!Print_Area</vt:lpstr>
      <vt:lpstr>'(2)売上高入力'!Print_Area</vt:lpstr>
      <vt:lpstr>'(3)付加価値額入力'!Print_Area</vt:lpstr>
      <vt:lpstr>シート構成と入力説明!Print_Area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3211</dc:creator>
  <cp:lastModifiedBy>3211</cp:lastModifiedBy>
  <cp:lastPrinted>2022-11-30T05:40:39Z</cp:lastPrinted>
  <dcterms:created xsi:type="dcterms:W3CDTF">2015-06-05T18:19:34Z</dcterms:created>
  <dcterms:modified xsi:type="dcterms:W3CDTF">2023-01-12T01:53:02Z</dcterms:modified>
</cp:coreProperties>
</file>